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 activeTab="6"/>
  </bookViews>
  <sheets>
    <sheet name="PPKB  " sheetId="1" r:id="rId1"/>
    <sheet name="LKTI" sheetId="2" r:id="rId2"/>
    <sheet name="FILTRASI AIR" sheetId="3" r:id="rId3"/>
    <sheet name=" PEMETAAN" sheetId="4" r:id="rId4"/>
    <sheet name="INFOGRAFIS" sheetId="5" r:id="rId5"/>
    <sheet name="LOMBA UTAMA" sheetId="6" r:id="rId6"/>
    <sheet name="LOMBA PENUNJANG" sheetId="7" r:id="rId7"/>
    <sheet name="TOTAL" sheetId="8" r:id="rId8"/>
  </sheets>
  <definedNames>
    <definedName name="_xlnm._FilterDatabase" localSheetId="7" hidden="1">TOTAL!$A$6:$K$23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8"/>
  <c r="F22"/>
  <c r="F21"/>
  <c r="F20"/>
  <c r="F19"/>
  <c r="F18"/>
  <c r="F17"/>
  <c r="F16"/>
  <c r="F15"/>
  <c r="F14"/>
  <c r="F13"/>
  <c r="F12"/>
  <c r="F11"/>
  <c r="F10"/>
  <c r="F9"/>
  <c r="F8"/>
  <c r="F7"/>
  <c r="F6"/>
  <c r="C8" i="3" l="1"/>
  <c r="E13" i="2"/>
  <c r="E14" i="8" s="1"/>
  <c r="D4" i="4"/>
  <c r="H14" i="1" l="1"/>
  <c r="H15"/>
  <c r="H16"/>
  <c r="H17"/>
  <c r="H18"/>
  <c r="E5" i="2"/>
  <c r="E6" i="8" s="1"/>
  <c r="G7"/>
  <c r="E21" i="2"/>
  <c r="E22" i="8" s="1"/>
  <c r="E22" i="2"/>
  <c r="E23" i="8" s="1"/>
  <c r="E31" i="2"/>
  <c r="E32"/>
  <c r="E33"/>
  <c r="E34"/>
  <c r="E35"/>
  <c r="E36"/>
  <c r="E37"/>
  <c r="E38"/>
  <c r="E39"/>
  <c r="E40"/>
  <c r="E20" l="1"/>
  <c r="E21" i="8" s="1"/>
  <c r="G20"/>
  <c r="G21"/>
  <c r="G22"/>
  <c r="G23"/>
  <c r="G9"/>
  <c r="G10"/>
  <c r="G11"/>
  <c r="G12"/>
  <c r="G13"/>
  <c r="G14"/>
  <c r="G15"/>
  <c r="G16"/>
  <c r="G17"/>
  <c r="G18"/>
  <c r="G19"/>
  <c r="G8"/>
  <c r="G6"/>
  <c r="H8"/>
  <c r="D5" i="4"/>
  <c r="D6"/>
  <c r="D7"/>
  <c r="D8"/>
  <c r="D9"/>
  <c r="D10"/>
  <c r="D11"/>
  <c r="D12"/>
  <c r="D13"/>
  <c r="D14"/>
  <c r="D15"/>
  <c r="D16"/>
  <c r="D17"/>
  <c r="D18"/>
  <c r="D19"/>
  <c r="D20"/>
  <c r="D21"/>
  <c r="E19" i="2" l="1"/>
  <c r="E20" i="8" s="1"/>
  <c r="D5" i="3"/>
  <c r="E5" s="1"/>
  <c r="D6"/>
  <c r="E6" s="1"/>
  <c r="D7"/>
  <c r="E7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8"/>
  <c r="E8" s="1"/>
  <c r="F6" l="1"/>
  <c r="F8"/>
  <c r="F10"/>
  <c r="F12"/>
  <c r="F14"/>
  <c r="F16"/>
  <c r="F18"/>
  <c r="F20"/>
  <c r="F22"/>
  <c r="F7"/>
  <c r="F9"/>
  <c r="F11"/>
  <c r="F13"/>
  <c r="F15"/>
  <c r="F17"/>
  <c r="F19"/>
  <c r="F21"/>
  <c r="F5"/>
  <c r="E18" i="2"/>
  <c r="E19" i="8" s="1"/>
  <c r="H22" i="1"/>
  <c r="H21"/>
  <c r="H20"/>
  <c r="H19"/>
  <c r="H13"/>
  <c r="H12"/>
  <c r="H11"/>
  <c r="H10"/>
  <c r="H9"/>
  <c r="H8"/>
  <c r="H7"/>
  <c r="H6"/>
  <c r="H5"/>
  <c r="I5" l="1"/>
  <c r="E17" i="2"/>
  <c r="E18" i="8" s="1"/>
  <c r="I9" i="1"/>
  <c r="I13"/>
  <c r="I15"/>
  <c r="I17"/>
  <c r="I19"/>
  <c r="I21"/>
  <c r="I7"/>
  <c r="I11"/>
  <c r="I6"/>
  <c r="I8"/>
  <c r="I10"/>
  <c r="I12"/>
  <c r="I14"/>
  <c r="I16"/>
  <c r="I18"/>
  <c r="I20"/>
  <c r="I22"/>
  <c r="E21" i="7"/>
  <c r="E14"/>
  <c r="D5" i="5"/>
  <c r="D6"/>
  <c r="D7"/>
  <c r="D8"/>
  <c r="D9"/>
  <c r="D10"/>
  <c r="D11"/>
  <c r="D12"/>
  <c r="D13"/>
  <c r="D14"/>
  <c r="D15"/>
  <c r="D16"/>
  <c r="D17"/>
  <c r="D18"/>
  <c r="D19"/>
  <c r="D20"/>
  <c r="D21"/>
  <c r="D4"/>
  <c r="E12" i="7"/>
  <c r="E13"/>
  <c r="E15"/>
  <c r="E16"/>
  <c r="E17"/>
  <c r="E18"/>
  <c r="E19"/>
  <c r="E20"/>
  <c r="E22"/>
  <c r="E11"/>
  <c r="E9"/>
  <c r="E10"/>
  <c r="E8"/>
  <c r="E6"/>
  <c r="E5"/>
  <c r="E16" i="2" l="1"/>
  <c r="E17" i="8" s="1"/>
  <c r="D7"/>
  <c r="H7"/>
  <c r="D8"/>
  <c r="D9"/>
  <c r="H9"/>
  <c r="D10"/>
  <c r="H10"/>
  <c r="D11"/>
  <c r="H11"/>
  <c r="D12"/>
  <c r="H12"/>
  <c r="D13"/>
  <c r="H13"/>
  <c r="D14"/>
  <c r="I14" s="1"/>
  <c r="H14"/>
  <c r="D15"/>
  <c r="H15"/>
  <c r="D16"/>
  <c r="H16"/>
  <c r="D17"/>
  <c r="I17" s="1"/>
  <c r="H17"/>
  <c r="D18"/>
  <c r="I18" s="1"/>
  <c r="H18"/>
  <c r="D19"/>
  <c r="I19" s="1"/>
  <c r="H19"/>
  <c r="D20"/>
  <c r="I20" s="1"/>
  <c r="H20"/>
  <c r="D21"/>
  <c r="I21" s="1"/>
  <c r="H21"/>
  <c r="D22"/>
  <c r="I22" s="1"/>
  <c r="H22"/>
  <c r="D23"/>
  <c r="I23" s="1"/>
  <c r="H23"/>
  <c r="H6"/>
  <c r="D6"/>
  <c r="F6" i="7"/>
  <c r="F7"/>
  <c r="F8"/>
  <c r="F9"/>
  <c r="F10"/>
  <c r="F11"/>
  <c r="F12"/>
  <c r="F13"/>
  <c r="F14"/>
  <c r="F15"/>
  <c r="F16"/>
  <c r="F17"/>
  <c r="F18"/>
  <c r="F19"/>
  <c r="F20"/>
  <c r="F21"/>
  <c r="F22"/>
  <c r="F5"/>
  <c r="F7" i="6"/>
  <c r="F8"/>
  <c r="F9"/>
  <c r="F10"/>
  <c r="F11"/>
  <c r="F12"/>
  <c r="F13"/>
  <c r="F14"/>
  <c r="F15"/>
  <c r="F16"/>
  <c r="F17"/>
  <c r="F18"/>
  <c r="F19"/>
  <c r="F20"/>
  <c r="F21"/>
  <c r="F22"/>
  <c r="F23"/>
  <c r="F6"/>
  <c r="D7"/>
  <c r="D8"/>
  <c r="D9"/>
  <c r="D10"/>
  <c r="D11"/>
  <c r="D12"/>
  <c r="D13"/>
  <c r="D14"/>
  <c r="D15"/>
  <c r="D16"/>
  <c r="D17"/>
  <c r="D18"/>
  <c r="D19"/>
  <c r="D20"/>
  <c r="D21"/>
  <c r="D22"/>
  <c r="D23"/>
  <c r="D6"/>
  <c r="I6" i="8" l="1"/>
  <c r="E15" i="2"/>
  <c r="E16" i="8" s="1"/>
  <c r="I16" s="1"/>
  <c r="G23" i="6"/>
  <c r="G21"/>
  <c r="G19"/>
  <c r="G17"/>
  <c r="G15"/>
  <c r="G13"/>
  <c r="G11"/>
  <c r="G9"/>
  <c r="G7"/>
  <c r="G6"/>
  <c r="G22"/>
  <c r="G20"/>
  <c r="G18"/>
  <c r="G16"/>
  <c r="G14"/>
  <c r="G12"/>
  <c r="G10"/>
  <c r="G8"/>
  <c r="E14" i="2" l="1"/>
  <c r="E15" i="8" s="1"/>
  <c r="I15" s="1"/>
  <c r="E12" i="2" l="1"/>
  <c r="E13" i="8" s="1"/>
  <c r="I13" s="1"/>
  <c r="E11" i="2" l="1"/>
  <c r="E12" i="8" s="1"/>
  <c r="I12" s="1"/>
  <c r="E10" i="2" l="1"/>
  <c r="E11" i="8" s="1"/>
  <c r="I11" s="1"/>
  <c r="E9" i="2" l="1"/>
  <c r="E10" i="8" s="1"/>
  <c r="I10" s="1"/>
  <c r="E8" i="2" l="1"/>
  <c r="E9" i="8" s="1"/>
  <c r="I9" s="1"/>
  <c r="E7" i="2" l="1"/>
  <c r="E8" i="8" s="1"/>
  <c r="I8" s="1"/>
  <c r="J8" l="1"/>
  <c r="E6" i="2"/>
  <c r="E7" i="8" s="1"/>
  <c r="I7" s="1"/>
  <c r="J7" l="1"/>
  <c r="J23"/>
  <c r="J21"/>
  <c r="J19"/>
  <c r="J16"/>
  <c r="J6"/>
  <c r="J22"/>
  <c r="J14"/>
  <c r="J20"/>
  <c r="J17"/>
  <c r="J18"/>
  <c r="J15"/>
  <c r="J13"/>
  <c r="J12"/>
  <c r="J11"/>
  <c r="J10"/>
  <c r="J9"/>
  <c r="F6" i="2"/>
  <c r="F22" l="1"/>
  <c r="F14"/>
  <c r="F17"/>
  <c r="F20"/>
  <c r="F12"/>
  <c r="F19"/>
  <c r="F11"/>
  <c r="F9"/>
  <c r="F18"/>
  <c r="F21"/>
  <c r="F13"/>
  <c r="F16"/>
  <c r="F5"/>
  <c r="F15"/>
  <c r="F10"/>
  <c r="F8"/>
  <c r="F7"/>
</calcChain>
</file>

<file path=xl/sharedStrings.xml><?xml version="1.0" encoding="utf-8"?>
<sst xmlns="http://schemas.openxmlformats.org/spreadsheetml/2006/main" count="224" uniqueCount="77">
  <si>
    <t>NO</t>
  </si>
  <si>
    <t>KONTINGEN</t>
  </si>
  <si>
    <t>TOTAL</t>
  </si>
  <si>
    <t>NILAI</t>
  </si>
  <si>
    <t>PPKB</t>
  </si>
  <si>
    <t>LKTI</t>
  </si>
  <si>
    <t>FILTRASI AIR</t>
  </si>
  <si>
    <t>INFOGRAFIS</t>
  </si>
  <si>
    <t xml:space="preserve">PEMETAAN </t>
  </si>
  <si>
    <t>KSR PMI UNIT IAIN PURWOKERTO</t>
  </si>
  <si>
    <t>KSR PMI UNIT SAHID JAKARTA</t>
  </si>
  <si>
    <t>KSR PMI UNIT UNIV. JENDERAL SOEDIRMAN</t>
  </si>
  <si>
    <t xml:space="preserve">KSR PMI UNIT UNIV. JEMBER KONTINGEN A </t>
  </si>
  <si>
    <t>KSR PMI UNIT UNIV. JEMBER KONTINGEN B</t>
  </si>
  <si>
    <t>KSR PMI UNIT UNIV. TIDAR</t>
  </si>
  <si>
    <t>KSR PMI KOTA JAKARTA BARAT KONTINGEN A</t>
  </si>
  <si>
    <t>KSR PMI UNIT IAIN PONOROGO</t>
  </si>
  <si>
    <t>KSR PMI UNIT UNIV. AIRLANGGA</t>
  </si>
  <si>
    <t>KSR PMI UNIT POLINES</t>
  </si>
  <si>
    <t>Babak seleksi berkas</t>
  </si>
  <si>
    <t>Nilai Bu Sasmini</t>
  </si>
  <si>
    <t>Nilai Pak Mukhsinun</t>
  </si>
  <si>
    <t>Nilai Akhir</t>
  </si>
  <si>
    <t>Tahap Presentasi</t>
  </si>
  <si>
    <t>KSR PMI UNIT IAIN METRO LAMPUNG</t>
  </si>
  <si>
    <t>KSR PMI UNIT X UAD YOGYAKARTA</t>
  </si>
  <si>
    <t>KSR PMI UNIT ISLAM BANDUNG</t>
  </si>
  <si>
    <t>No.</t>
  </si>
  <si>
    <t>Nama Kontingen</t>
  </si>
  <si>
    <t>KSR PMI KOTA JAKARTA BARAT KONTINGEN B</t>
  </si>
  <si>
    <t>KSR PMI UNIT JUR. POLTEKKES KEMENKES SURAKARTA</t>
  </si>
  <si>
    <t>KSR PMI UNIT STIKES NASIONAL</t>
  </si>
  <si>
    <t>KSR PMI UNIT IAIN SURAKARTA</t>
  </si>
  <si>
    <t>KSR PMI UNIT AKBARA SURAKARTA</t>
  </si>
  <si>
    <t>Ranking</t>
  </si>
  <si>
    <t>KSR PMI UNIT USAHID JAKARTA</t>
  </si>
  <si>
    <t>KSR PMI UNIT UNSOED</t>
  </si>
  <si>
    <t>KSR PMI UNIT UNEJ A</t>
  </si>
  <si>
    <t>KSR PMI UNIT UNEJ B</t>
  </si>
  <si>
    <t>KSR PMI UNIT UNTIDAR</t>
  </si>
  <si>
    <t>KSR MARKAS PMI JAKARTA BARAT B</t>
  </si>
  <si>
    <t>KSR MARKAS PMI JAKARTA BARAT A</t>
  </si>
  <si>
    <t>KSR PMI UNIT JURUSAN POLTEKKES KEMENKES SURAKARTA</t>
  </si>
  <si>
    <t>KSR PMI UNIT UNIVERITAS ISLAM BANDUNG</t>
  </si>
  <si>
    <t>KSR PMI UNIT IAIN PONROGO</t>
  </si>
  <si>
    <t>KSR PMI UNIVERSITAS AIRLANGGA SURABAYA</t>
  </si>
  <si>
    <t>KSR PMI UNIT POLITEKNIK NEGERI SEMARANG</t>
  </si>
  <si>
    <t>POIN</t>
  </si>
  <si>
    <t>Penilaian keadaan (390)</t>
  </si>
  <si>
    <t>Korban 1  (930)</t>
  </si>
  <si>
    <t>Korban 2 (710)</t>
  </si>
  <si>
    <t>Korban 4 (380)</t>
  </si>
  <si>
    <t>Korban 3 (530)</t>
  </si>
  <si>
    <t>RANKING</t>
  </si>
  <si>
    <t>RANGKING</t>
  </si>
  <si>
    <t>Peringkat</t>
  </si>
  <si>
    <t>Seleksi Berkas (100)</t>
  </si>
  <si>
    <t xml:space="preserve">Presentasi (100) </t>
  </si>
  <si>
    <t>TOTAL NILAI</t>
  </si>
  <si>
    <t>Total Nilai (Jumlah*5)</t>
  </si>
  <si>
    <t>Total Nilai (Jumlah poin : 2)</t>
  </si>
  <si>
    <t xml:space="preserve">NILAI AKHIR </t>
  </si>
  <si>
    <t xml:space="preserve">PPKB </t>
  </si>
  <si>
    <t xml:space="preserve">LKTI </t>
  </si>
  <si>
    <t xml:space="preserve">FILTRASI AIR </t>
  </si>
  <si>
    <t>Rekap Nilai Akhir Lomba VW 7 Tingkat KSR/Markas Se-Indonesia</t>
  </si>
  <si>
    <t>NILAI AKHIR  (R/930)*1000</t>
  </si>
  <si>
    <t>Jumlah Total Nilai (1860)</t>
  </si>
  <si>
    <t>Rata-rata Nilai (930)</t>
  </si>
  <si>
    <t xml:space="preserve">REKAP NILAI LOMBA PPKB </t>
  </si>
  <si>
    <t xml:space="preserve">REKAP NILAI LOMBA LKTI </t>
  </si>
  <si>
    <t>REKAP NILAI DESAIN FILTRASI AIR</t>
  </si>
  <si>
    <t>REKAP NILAI PEMETAAN</t>
  </si>
  <si>
    <t>REKAP NILAI INFOGRAFIS</t>
  </si>
  <si>
    <t xml:space="preserve">NB : </t>
  </si>
  <si>
    <t>_Nilai yang tertera adalah hasil akhir dari konversi sesuai dengan persentase yang telah dijelaskan saat TM</t>
  </si>
  <si>
    <t>_Detail kalkulasi penghitungan nilai akan di upload di web ksr https://ksrpmi.uns.ac.id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</si>
</sst>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12"/>
      <color theme="1"/>
      <name val="Times New Roman"/>
      <family val="1"/>
    </font>
    <font>
      <sz val="11"/>
      <color theme="1"/>
      <name val="Calibri "/>
    </font>
    <font>
      <b/>
      <sz val="11"/>
      <color theme="1"/>
      <name val="Calibri 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1" xfId="0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1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/>
    <xf numFmtId="0" fontId="0" fillId="0" borderId="0" xfId="0" applyFill="1"/>
    <xf numFmtId="0" fontId="3" fillId="0" borderId="1" xfId="0" applyFont="1" applyBorder="1"/>
    <xf numFmtId="0" fontId="3" fillId="0" borderId="1" xfId="0" applyFont="1" applyFill="1" applyBorder="1"/>
    <xf numFmtId="0" fontId="0" fillId="2" borderId="1" xfId="0" applyFill="1" applyBorder="1" applyAlignment="1">
      <alignment horizontal="center"/>
    </xf>
    <xf numFmtId="0" fontId="3" fillId="0" borderId="0" xfId="0" applyFont="1"/>
    <xf numFmtId="1" fontId="0" fillId="0" borderId="0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5" borderId="1" xfId="0" applyFill="1" applyBorder="1"/>
    <xf numFmtId="0" fontId="3" fillId="0" borderId="0" xfId="0" applyFont="1" applyFill="1"/>
    <xf numFmtId="0" fontId="0" fillId="5" borderId="1" xfId="0" applyFill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Fill="1" applyBorder="1"/>
    <xf numFmtId="0" fontId="4" fillId="3" borderId="1" xfId="0" applyFont="1" applyFill="1" applyBorder="1"/>
    <xf numFmtId="0" fontId="2" fillId="2" borderId="1" xfId="0" applyFont="1" applyFill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3" fontId="4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/>
    <xf numFmtId="3" fontId="4" fillId="0" borderId="1" xfId="0" applyNumberFormat="1" applyFont="1" applyBorder="1"/>
    <xf numFmtId="3" fontId="4" fillId="0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/>
    <xf numFmtId="3" fontId="4" fillId="3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164" fontId="4" fillId="0" borderId="1" xfId="0" applyNumberFormat="1" applyFont="1" applyBorder="1"/>
    <xf numFmtId="164" fontId="4" fillId="3" borderId="1" xfId="0" applyNumberFormat="1" applyFont="1" applyFill="1" applyBorder="1"/>
    <xf numFmtId="0" fontId="6" fillId="0" borderId="0" xfId="0" applyFont="1"/>
    <xf numFmtId="0" fontId="0" fillId="0" borderId="0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Border="1"/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1" fontId="0" fillId="0" borderId="1" xfId="0" applyNumberFormat="1" applyFill="1" applyBorder="1"/>
    <xf numFmtId="1" fontId="0" fillId="2" borderId="1" xfId="0" applyNumberFormat="1" applyFill="1" applyBorder="1"/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opLeftCell="A3" zoomScale="84" zoomScaleNormal="84" workbookViewId="0">
      <selection activeCell="A7" sqref="A7"/>
    </sheetView>
  </sheetViews>
  <sheetFormatPr defaultRowHeight="15"/>
  <cols>
    <col min="1" max="1" width="6" style="35" customWidth="1"/>
    <col min="2" max="2" width="36.28515625" customWidth="1"/>
    <col min="3" max="3" width="10.28515625" bestFit="1" customWidth="1"/>
    <col min="4" max="7" width="10.140625" bestFit="1" customWidth="1"/>
    <col min="8" max="8" width="13.42578125" customWidth="1"/>
    <col min="9" max="9" width="12.42578125" customWidth="1"/>
  </cols>
  <sheetData>
    <row r="1" spans="1:9" ht="21">
      <c r="A1" s="59" t="s">
        <v>69</v>
      </c>
      <c r="B1" s="59"/>
      <c r="C1" s="59"/>
      <c r="D1" s="59"/>
      <c r="E1" s="59"/>
      <c r="F1" s="59"/>
      <c r="G1" s="59"/>
      <c r="H1" s="59"/>
      <c r="I1" s="59"/>
    </row>
    <row r="3" spans="1:9" ht="15.75" customHeight="1">
      <c r="A3" s="61" t="s">
        <v>0</v>
      </c>
      <c r="B3" s="61" t="s">
        <v>1</v>
      </c>
      <c r="C3" s="61" t="s">
        <v>47</v>
      </c>
      <c r="D3" s="61"/>
      <c r="E3" s="61"/>
      <c r="F3" s="61"/>
      <c r="G3" s="61"/>
      <c r="H3" s="62" t="s">
        <v>60</v>
      </c>
      <c r="I3" s="60" t="s">
        <v>53</v>
      </c>
    </row>
    <row r="4" spans="1:9" s="37" customFormat="1" ht="61.5" customHeight="1">
      <c r="A4" s="61"/>
      <c r="B4" s="61"/>
      <c r="C4" s="36" t="s">
        <v>48</v>
      </c>
      <c r="D4" s="36" t="s">
        <v>49</v>
      </c>
      <c r="E4" s="36" t="s">
        <v>50</v>
      </c>
      <c r="F4" s="36" t="s">
        <v>52</v>
      </c>
      <c r="G4" s="36" t="s">
        <v>51</v>
      </c>
      <c r="H4" s="62"/>
      <c r="I4" s="60"/>
    </row>
    <row r="5" spans="1:9">
      <c r="A5" s="34">
        <v>1</v>
      </c>
      <c r="B5" s="32" t="s">
        <v>9</v>
      </c>
      <c r="C5" s="43">
        <v>230</v>
      </c>
      <c r="D5" s="43">
        <v>715</v>
      </c>
      <c r="E5" s="43">
        <v>445</v>
      </c>
      <c r="F5" s="43">
        <v>325</v>
      </c>
      <c r="G5" s="43">
        <v>185</v>
      </c>
      <c r="H5" s="54">
        <f t="shared" ref="H5:H22" si="0">SUM(C5:G5)/2</f>
        <v>950</v>
      </c>
      <c r="I5" s="44">
        <f>RANK(H5,$H$5:$H$22)</f>
        <v>5</v>
      </c>
    </row>
    <row r="6" spans="1:9">
      <c r="A6" s="34">
        <v>2</v>
      </c>
      <c r="B6" s="85" t="s">
        <v>10</v>
      </c>
      <c r="C6" s="40">
        <v>40</v>
      </c>
      <c r="D6" s="40">
        <v>235</v>
      </c>
      <c r="E6" s="40">
        <v>128</v>
      </c>
      <c r="F6" s="40">
        <v>80</v>
      </c>
      <c r="G6" s="40">
        <v>92</v>
      </c>
      <c r="H6" s="53">
        <f t="shared" si="0"/>
        <v>287.5</v>
      </c>
      <c r="I6" s="42">
        <f t="shared" ref="I6:I22" si="1">RANK(H6,$H$5:$H$22)</f>
        <v>18</v>
      </c>
    </row>
    <row r="7" spans="1:9" ht="29.25">
      <c r="A7" s="34">
        <v>3</v>
      </c>
      <c r="B7" s="87" t="s">
        <v>11</v>
      </c>
      <c r="C7" s="38">
        <v>295</v>
      </c>
      <c r="D7" s="38">
        <v>580</v>
      </c>
      <c r="E7" s="38">
        <v>495</v>
      </c>
      <c r="F7" s="38">
        <v>425</v>
      </c>
      <c r="G7" s="38">
        <v>275</v>
      </c>
      <c r="H7" s="38">
        <f t="shared" si="0"/>
        <v>1035</v>
      </c>
      <c r="I7" s="39">
        <f t="shared" si="1"/>
        <v>1</v>
      </c>
    </row>
    <row r="8" spans="1:9" ht="29.25">
      <c r="A8" s="34">
        <v>4</v>
      </c>
      <c r="B8" s="86" t="s">
        <v>12</v>
      </c>
      <c r="C8" s="40">
        <v>310</v>
      </c>
      <c r="D8" s="40">
        <v>450</v>
      </c>
      <c r="E8" s="40">
        <v>415</v>
      </c>
      <c r="F8" s="40">
        <v>280</v>
      </c>
      <c r="G8" s="40">
        <v>170</v>
      </c>
      <c r="H8" s="53">
        <f t="shared" si="0"/>
        <v>812.5</v>
      </c>
      <c r="I8" s="42">
        <f t="shared" si="1"/>
        <v>8</v>
      </c>
    </row>
    <row r="9" spans="1:9" ht="29.25">
      <c r="A9" s="34">
        <v>5</v>
      </c>
      <c r="B9" s="86" t="s">
        <v>13</v>
      </c>
      <c r="C9" s="40">
        <v>340</v>
      </c>
      <c r="D9" s="40">
        <v>415</v>
      </c>
      <c r="E9" s="40">
        <v>465</v>
      </c>
      <c r="F9" s="40">
        <v>255</v>
      </c>
      <c r="G9" s="40">
        <v>205</v>
      </c>
      <c r="H9" s="41">
        <f t="shared" si="0"/>
        <v>840</v>
      </c>
      <c r="I9" s="42">
        <f t="shared" si="1"/>
        <v>7</v>
      </c>
    </row>
    <row r="10" spans="1:9">
      <c r="A10" s="34">
        <v>6</v>
      </c>
      <c r="B10" s="85" t="s">
        <v>14</v>
      </c>
      <c r="C10" s="40">
        <v>235</v>
      </c>
      <c r="D10" s="40">
        <v>300</v>
      </c>
      <c r="E10" s="40">
        <v>283</v>
      </c>
      <c r="F10" s="40">
        <v>175</v>
      </c>
      <c r="G10" s="40">
        <v>85</v>
      </c>
      <c r="H10" s="41">
        <f t="shared" si="0"/>
        <v>539</v>
      </c>
      <c r="I10" s="42">
        <f t="shared" si="1"/>
        <v>13</v>
      </c>
    </row>
    <row r="11" spans="1:9" ht="29.25">
      <c r="A11" s="34">
        <v>7</v>
      </c>
      <c r="B11" s="86" t="s">
        <v>24</v>
      </c>
      <c r="C11" s="40">
        <v>100</v>
      </c>
      <c r="D11" s="40">
        <v>195</v>
      </c>
      <c r="E11" s="40">
        <v>310</v>
      </c>
      <c r="F11" s="40">
        <v>55</v>
      </c>
      <c r="G11" s="40">
        <v>50</v>
      </c>
      <c r="H11" s="41">
        <f t="shared" si="0"/>
        <v>355</v>
      </c>
      <c r="I11" s="42">
        <f t="shared" si="1"/>
        <v>16</v>
      </c>
    </row>
    <row r="12" spans="1:9" ht="29.25">
      <c r="A12" s="34">
        <v>8</v>
      </c>
      <c r="B12" s="83" t="s">
        <v>29</v>
      </c>
      <c r="C12" s="43">
        <v>320</v>
      </c>
      <c r="D12" s="43">
        <v>570</v>
      </c>
      <c r="E12" s="43">
        <v>515</v>
      </c>
      <c r="F12" s="43">
        <v>352</v>
      </c>
      <c r="G12" s="43">
        <v>170</v>
      </c>
      <c r="H12" s="54">
        <f t="shared" si="0"/>
        <v>963.5</v>
      </c>
      <c r="I12" s="44">
        <f t="shared" si="1"/>
        <v>4</v>
      </c>
    </row>
    <row r="13" spans="1:9" ht="29.25">
      <c r="A13" s="34">
        <v>9</v>
      </c>
      <c r="B13" s="84" t="s">
        <v>15</v>
      </c>
      <c r="C13" s="38">
        <v>350</v>
      </c>
      <c r="D13" s="38">
        <v>600</v>
      </c>
      <c r="E13" s="38">
        <v>590</v>
      </c>
      <c r="F13" s="38">
        <v>285</v>
      </c>
      <c r="G13" s="38">
        <v>150</v>
      </c>
      <c r="H13" s="52">
        <f t="shared" si="0"/>
        <v>987.5</v>
      </c>
      <c r="I13" s="39">
        <f t="shared" si="1"/>
        <v>2</v>
      </c>
    </row>
    <row r="14" spans="1:9">
      <c r="A14" s="34">
        <v>10</v>
      </c>
      <c r="B14" s="31" t="s">
        <v>25</v>
      </c>
      <c r="C14" s="40">
        <v>230</v>
      </c>
      <c r="D14" s="40">
        <v>205</v>
      </c>
      <c r="E14" s="40">
        <v>324</v>
      </c>
      <c r="F14" s="40">
        <v>240</v>
      </c>
      <c r="G14" s="40">
        <v>115</v>
      </c>
      <c r="H14" s="41">
        <f t="shared" si="0"/>
        <v>557</v>
      </c>
      <c r="I14" s="42">
        <f t="shared" si="1"/>
        <v>12</v>
      </c>
    </row>
    <row r="15" spans="1:9" ht="29.25">
      <c r="A15" s="34">
        <v>11</v>
      </c>
      <c r="B15" s="82" t="s">
        <v>30</v>
      </c>
      <c r="C15" s="40">
        <v>200</v>
      </c>
      <c r="D15" s="40">
        <v>310</v>
      </c>
      <c r="E15" s="40">
        <v>225</v>
      </c>
      <c r="F15" s="40">
        <v>70</v>
      </c>
      <c r="G15" s="40">
        <v>75</v>
      </c>
      <c r="H15" s="41">
        <f t="shared" si="0"/>
        <v>440</v>
      </c>
      <c r="I15" s="42">
        <f t="shared" si="1"/>
        <v>15</v>
      </c>
    </row>
    <row r="16" spans="1:9">
      <c r="A16" s="34">
        <v>12</v>
      </c>
      <c r="B16" s="31" t="s">
        <v>26</v>
      </c>
      <c r="C16" s="40">
        <v>270</v>
      </c>
      <c r="D16" s="40">
        <v>355</v>
      </c>
      <c r="E16" s="40">
        <v>365</v>
      </c>
      <c r="F16" s="40">
        <v>175</v>
      </c>
      <c r="G16" s="40">
        <v>0</v>
      </c>
      <c r="H16" s="41">
        <f t="shared" si="0"/>
        <v>582.5</v>
      </c>
      <c r="I16" s="42">
        <f t="shared" si="1"/>
        <v>11</v>
      </c>
    </row>
    <row r="17" spans="1:9">
      <c r="A17" s="34">
        <v>13</v>
      </c>
      <c r="B17" s="31" t="s">
        <v>16</v>
      </c>
      <c r="C17" s="40">
        <v>200</v>
      </c>
      <c r="D17" s="40">
        <v>165</v>
      </c>
      <c r="E17" s="40">
        <v>230</v>
      </c>
      <c r="F17" s="40">
        <v>80</v>
      </c>
      <c r="G17" s="40">
        <v>0</v>
      </c>
      <c r="H17" s="41">
        <f t="shared" si="0"/>
        <v>337.5</v>
      </c>
      <c r="I17" s="42">
        <f t="shared" si="1"/>
        <v>17</v>
      </c>
    </row>
    <row r="18" spans="1:9">
      <c r="A18" s="34">
        <v>14</v>
      </c>
      <c r="B18" s="31" t="s">
        <v>31</v>
      </c>
      <c r="C18" s="40">
        <v>270</v>
      </c>
      <c r="D18" s="40">
        <v>235</v>
      </c>
      <c r="E18" s="40">
        <v>255</v>
      </c>
      <c r="F18" s="40">
        <v>155</v>
      </c>
      <c r="G18" s="40">
        <v>125</v>
      </c>
      <c r="H18" s="41">
        <f t="shared" si="0"/>
        <v>520</v>
      </c>
      <c r="I18" s="42">
        <f t="shared" si="1"/>
        <v>14</v>
      </c>
    </row>
    <row r="19" spans="1:9">
      <c r="A19" s="34">
        <v>15</v>
      </c>
      <c r="B19" s="32" t="s">
        <v>32</v>
      </c>
      <c r="C19" s="43">
        <v>340</v>
      </c>
      <c r="D19" s="43">
        <v>370</v>
      </c>
      <c r="E19" s="43">
        <v>480</v>
      </c>
      <c r="F19" s="43">
        <v>295</v>
      </c>
      <c r="G19" s="43">
        <v>200</v>
      </c>
      <c r="H19" s="54">
        <f t="shared" si="0"/>
        <v>842.5</v>
      </c>
      <c r="I19" s="44">
        <f t="shared" si="1"/>
        <v>6</v>
      </c>
    </row>
    <row r="20" spans="1:9">
      <c r="A20" s="34">
        <v>16</v>
      </c>
      <c r="B20" s="31" t="s">
        <v>33</v>
      </c>
      <c r="C20" s="40">
        <v>290</v>
      </c>
      <c r="D20" s="40">
        <v>240</v>
      </c>
      <c r="E20" s="40">
        <v>460</v>
      </c>
      <c r="F20" s="40">
        <v>305</v>
      </c>
      <c r="G20" s="40">
        <v>160</v>
      </c>
      <c r="H20" s="53">
        <f t="shared" si="0"/>
        <v>727.5</v>
      </c>
      <c r="I20" s="42">
        <f t="shared" si="1"/>
        <v>10</v>
      </c>
    </row>
    <row r="21" spans="1:9">
      <c r="A21" s="34">
        <v>17</v>
      </c>
      <c r="B21" s="30" t="s">
        <v>17</v>
      </c>
      <c r="C21" s="38">
        <v>295</v>
      </c>
      <c r="D21" s="38">
        <v>725</v>
      </c>
      <c r="E21" s="38">
        <v>470</v>
      </c>
      <c r="F21" s="38">
        <v>250</v>
      </c>
      <c r="G21" s="38">
        <v>195</v>
      </c>
      <c r="H21" s="52">
        <f t="shared" si="0"/>
        <v>967.5</v>
      </c>
      <c r="I21" s="39">
        <f t="shared" si="1"/>
        <v>3</v>
      </c>
    </row>
    <row r="22" spans="1:9">
      <c r="A22" s="34">
        <v>18</v>
      </c>
      <c r="B22" s="31" t="s">
        <v>18</v>
      </c>
      <c r="C22" s="40">
        <v>315</v>
      </c>
      <c r="D22" s="40">
        <v>355</v>
      </c>
      <c r="E22" s="40">
        <v>420</v>
      </c>
      <c r="F22" s="40">
        <v>250</v>
      </c>
      <c r="G22" s="40">
        <v>140</v>
      </c>
      <c r="H22" s="41">
        <f t="shared" si="0"/>
        <v>740</v>
      </c>
      <c r="I22" s="42">
        <f t="shared" si="1"/>
        <v>9</v>
      </c>
    </row>
  </sheetData>
  <mergeCells count="6">
    <mergeCell ref="A1:I1"/>
    <mergeCell ref="I3:I4"/>
    <mergeCell ref="A3:A4"/>
    <mergeCell ref="B3:B4"/>
    <mergeCell ref="C3:G3"/>
    <mergeCell ref="H3:H4"/>
  </mergeCells>
  <conditionalFormatting sqref="I2:I5 I7:I1048576">
    <cfRule type="duplicateValues" dxfId="0" priority="2"/>
  </conditionalFormatting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B1" sqref="B1"/>
    </sheetView>
  </sheetViews>
  <sheetFormatPr defaultRowHeight="15"/>
  <cols>
    <col min="1" max="1" width="4.5703125" customWidth="1"/>
    <col min="2" max="2" width="53" customWidth="1"/>
    <col min="3" max="4" width="13.85546875" customWidth="1"/>
    <col min="5" max="5" width="10.5703125" style="18" customWidth="1"/>
    <col min="6" max="6" width="17.140625" style="18" customWidth="1"/>
  </cols>
  <sheetData>
    <row r="1" spans="1:8">
      <c r="A1" s="3"/>
      <c r="B1" s="3"/>
      <c r="C1" s="3"/>
      <c r="D1" s="3"/>
      <c r="E1" s="3"/>
      <c r="F1" s="3"/>
    </row>
    <row r="2" spans="1:8" s="56" customFormat="1" ht="18.75">
      <c r="A2" s="67" t="s">
        <v>70</v>
      </c>
      <c r="B2" s="67"/>
      <c r="C2" s="67"/>
      <c r="D2" s="67"/>
      <c r="E2" s="67"/>
      <c r="F2" s="67"/>
    </row>
    <row r="3" spans="1:8">
      <c r="A3" s="3"/>
      <c r="B3" s="3"/>
      <c r="C3" s="3"/>
      <c r="D3" s="3"/>
      <c r="E3" s="4"/>
      <c r="F3" s="5"/>
    </row>
    <row r="4" spans="1:8" ht="36" customHeight="1">
      <c r="A4" s="24" t="s">
        <v>27</v>
      </c>
      <c r="B4" s="24" t="s">
        <v>28</v>
      </c>
      <c r="C4" s="24" t="s">
        <v>56</v>
      </c>
      <c r="D4" s="24" t="s">
        <v>57</v>
      </c>
      <c r="E4" s="25" t="s">
        <v>59</v>
      </c>
      <c r="F4" s="25" t="s">
        <v>34</v>
      </c>
    </row>
    <row r="5" spans="1:8">
      <c r="A5" s="6">
        <v>1</v>
      </c>
      <c r="B5" s="6" t="s">
        <v>9</v>
      </c>
      <c r="C5" s="2">
        <v>61.5</v>
      </c>
      <c r="D5" s="11">
        <v>62.5</v>
      </c>
      <c r="E5" s="12">
        <f>SUM(C5:D5)*5</f>
        <v>620</v>
      </c>
      <c r="F5" s="8">
        <f t="shared" ref="F5:F22" si="0">RANK(E5,$E$5:$E$22)</f>
        <v>7</v>
      </c>
    </row>
    <row r="6" spans="1:8">
      <c r="A6" s="6">
        <v>2</v>
      </c>
      <c r="B6" s="6" t="s">
        <v>10</v>
      </c>
      <c r="C6" s="2">
        <v>57.5</v>
      </c>
      <c r="D6" s="11">
        <v>50.5</v>
      </c>
      <c r="E6" s="12">
        <f t="shared" ref="E6:E22" si="1">SUM(C6:D6)*5</f>
        <v>540</v>
      </c>
      <c r="F6" s="8">
        <f t="shared" si="0"/>
        <v>9</v>
      </c>
    </row>
    <row r="7" spans="1:8">
      <c r="A7" s="6">
        <v>3</v>
      </c>
      <c r="B7" s="6" t="s">
        <v>11</v>
      </c>
      <c r="C7" s="2">
        <v>57</v>
      </c>
      <c r="D7" s="11">
        <v>65</v>
      </c>
      <c r="E7" s="12">
        <f t="shared" si="1"/>
        <v>610</v>
      </c>
      <c r="F7" s="8">
        <f t="shared" si="0"/>
        <v>8</v>
      </c>
    </row>
    <row r="8" spans="1:8">
      <c r="A8" s="1">
        <v>4</v>
      </c>
      <c r="B8" s="1" t="s">
        <v>12</v>
      </c>
      <c r="C8" s="1">
        <v>81</v>
      </c>
      <c r="D8" s="47">
        <v>65</v>
      </c>
      <c r="E8" s="47">
        <f t="shared" si="1"/>
        <v>730</v>
      </c>
      <c r="F8" s="21">
        <f t="shared" si="0"/>
        <v>3</v>
      </c>
      <c r="H8" s="3"/>
    </row>
    <row r="9" spans="1:8">
      <c r="A9" s="1">
        <v>5</v>
      </c>
      <c r="B9" s="1" t="s">
        <v>13</v>
      </c>
      <c r="C9" s="1">
        <v>76.5</v>
      </c>
      <c r="D9" s="47">
        <v>78.5</v>
      </c>
      <c r="E9" s="47">
        <f t="shared" si="1"/>
        <v>775</v>
      </c>
      <c r="F9" s="21">
        <f t="shared" si="0"/>
        <v>2</v>
      </c>
      <c r="H9" s="3"/>
    </row>
    <row r="10" spans="1:8">
      <c r="A10" s="6">
        <v>6</v>
      </c>
      <c r="B10" s="6" t="s">
        <v>14</v>
      </c>
      <c r="C10" s="2">
        <v>57.5</v>
      </c>
      <c r="D10" s="11">
        <v>87</v>
      </c>
      <c r="E10" s="12">
        <f t="shared" si="1"/>
        <v>722.5</v>
      </c>
      <c r="F10" s="8">
        <f t="shared" si="0"/>
        <v>4</v>
      </c>
      <c r="H10" s="3"/>
    </row>
    <row r="11" spans="1:8">
      <c r="A11" s="6">
        <v>7</v>
      </c>
      <c r="B11" s="6" t="s">
        <v>24</v>
      </c>
      <c r="C11" s="2">
        <v>0</v>
      </c>
      <c r="D11" s="11">
        <v>0</v>
      </c>
      <c r="E11" s="12">
        <f t="shared" si="1"/>
        <v>0</v>
      </c>
      <c r="F11" s="8">
        <f t="shared" si="0"/>
        <v>16</v>
      </c>
    </row>
    <row r="12" spans="1:8">
      <c r="A12" s="6">
        <v>8</v>
      </c>
      <c r="B12" s="6" t="s">
        <v>29</v>
      </c>
      <c r="C12" s="6">
        <v>49</v>
      </c>
      <c r="D12" s="11">
        <v>0</v>
      </c>
      <c r="E12" s="12">
        <f t="shared" si="1"/>
        <v>245</v>
      </c>
      <c r="F12" s="8">
        <f t="shared" si="0"/>
        <v>15</v>
      </c>
    </row>
    <row r="13" spans="1:8">
      <c r="A13" s="1">
        <v>9</v>
      </c>
      <c r="B13" s="1" t="s">
        <v>15</v>
      </c>
      <c r="C13" s="1">
        <v>79.5</v>
      </c>
      <c r="D13" s="47">
        <v>80.5</v>
      </c>
      <c r="E13" s="47">
        <f>SUM(C13:D13)*5</f>
        <v>800</v>
      </c>
      <c r="F13" s="21">
        <f t="shared" si="0"/>
        <v>1</v>
      </c>
    </row>
    <row r="14" spans="1:8">
      <c r="A14" s="6">
        <v>10</v>
      </c>
      <c r="B14" s="6" t="s">
        <v>25</v>
      </c>
      <c r="C14" s="2">
        <v>0</v>
      </c>
      <c r="D14" s="11">
        <v>0</v>
      </c>
      <c r="E14" s="12">
        <f t="shared" si="1"/>
        <v>0</v>
      </c>
      <c r="F14" s="8">
        <f t="shared" si="0"/>
        <v>16</v>
      </c>
    </row>
    <row r="15" spans="1:8">
      <c r="A15" s="6">
        <v>11</v>
      </c>
      <c r="B15" s="6" t="s">
        <v>30</v>
      </c>
      <c r="C15" s="2">
        <v>54.5</v>
      </c>
      <c r="D15" s="11">
        <v>0</v>
      </c>
      <c r="E15" s="12">
        <f t="shared" si="1"/>
        <v>272.5</v>
      </c>
      <c r="F15" s="8">
        <f t="shared" si="0"/>
        <v>11</v>
      </c>
    </row>
    <row r="16" spans="1:8">
      <c r="A16" s="6">
        <v>12</v>
      </c>
      <c r="B16" s="6" t="s">
        <v>26</v>
      </c>
      <c r="C16" s="2">
        <v>0</v>
      </c>
      <c r="D16" s="11">
        <v>0</v>
      </c>
      <c r="E16" s="12">
        <f t="shared" si="1"/>
        <v>0</v>
      </c>
      <c r="F16" s="8">
        <f t="shared" si="0"/>
        <v>16</v>
      </c>
    </row>
    <row r="17" spans="1:6">
      <c r="A17" s="6">
        <v>13</v>
      </c>
      <c r="B17" s="6" t="s">
        <v>16</v>
      </c>
      <c r="C17" s="2">
        <v>57</v>
      </c>
      <c r="D17" s="11">
        <v>45</v>
      </c>
      <c r="E17" s="12">
        <f t="shared" si="1"/>
        <v>510</v>
      </c>
      <c r="F17" s="8">
        <f t="shared" si="0"/>
        <v>10</v>
      </c>
    </row>
    <row r="18" spans="1:6">
      <c r="A18" s="6">
        <v>14</v>
      </c>
      <c r="B18" s="6" t="s">
        <v>31</v>
      </c>
      <c r="C18" s="2">
        <v>51</v>
      </c>
      <c r="D18" s="11">
        <v>0</v>
      </c>
      <c r="E18" s="12">
        <f t="shared" si="1"/>
        <v>255</v>
      </c>
      <c r="F18" s="8">
        <f t="shared" si="0"/>
        <v>13</v>
      </c>
    </row>
    <row r="19" spans="1:6">
      <c r="A19" s="6">
        <v>15</v>
      </c>
      <c r="B19" s="6" t="s">
        <v>32</v>
      </c>
      <c r="C19" s="6">
        <v>51.5</v>
      </c>
      <c r="D19" s="11">
        <v>0</v>
      </c>
      <c r="E19" s="12">
        <f t="shared" si="1"/>
        <v>257.5</v>
      </c>
      <c r="F19" s="8">
        <f t="shared" si="0"/>
        <v>12</v>
      </c>
    </row>
    <row r="20" spans="1:6">
      <c r="A20" s="6">
        <v>16</v>
      </c>
      <c r="B20" s="6" t="s">
        <v>33</v>
      </c>
      <c r="C20" s="6">
        <v>51</v>
      </c>
      <c r="D20" s="11">
        <v>0</v>
      </c>
      <c r="E20" s="12">
        <f t="shared" si="1"/>
        <v>255</v>
      </c>
      <c r="F20" s="8">
        <f t="shared" si="0"/>
        <v>13</v>
      </c>
    </row>
    <row r="21" spans="1:6">
      <c r="A21" s="6">
        <v>17</v>
      </c>
      <c r="B21" s="6" t="s">
        <v>17</v>
      </c>
      <c r="C21" s="2">
        <v>55.5</v>
      </c>
      <c r="D21" s="11">
        <v>77.5</v>
      </c>
      <c r="E21" s="12">
        <f t="shared" si="1"/>
        <v>665</v>
      </c>
      <c r="F21" s="8">
        <f t="shared" si="0"/>
        <v>6</v>
      </c>
    </row>
    <row r="22" spans="1:6">
      <c r="A22" s="6">
        <v>18</v>
      </c>
      <c r="B22" s="6" t="s">
        <v>18</v>
      </c>
      <c r="C22" s="2">
        <v>59.5</v>
      </c>
      <c r="D22" s="11">
        <v>75.5</v>
      </c>
      <c r="E22" s="12">
        <f t="shared" si="1"/>
        <v>675</v>
      </c>
      <c r="F22" s="8">
        <f t="shared" si="0"/>
        <v>5</v>
      </c>
    </row>
    <row r="23" spans="1:6">
      <c r="F23" s="7"/>
    </row>
    <row r="29" spans="1:6" ht="15.75">
      <c r="A29" s="63" t="s">
        <v>27</v>
      </c>
      <c r="B29" s="63" t="s">
        <v>28</v>
      </c>
      <c r="C29" s="64" t="s">
        <v>19</v>
      </c>
      <c r="D29" s="64"/>
      <c r="E29" s="65" t="s">
        <v>22</v>
      </c>
      <c r="F29" s="57" t="s">
        <v>23</v>
      </c>
    </row>
    <row r="30" spans="1:6" ht="15.75">
      <c r="A30" s="63"/>
      <c r="B30" s="63"/>
      <c r="C30" s="19" t="s">
        <v>20</v>
      </c>
      <c r="D30" s="19" t="s">
        <v>21</v>
      </c>
      <c r="E30" s="66"/>
      <c r="F30" s="20" t="s">
        <v>20</v>
      </c>
    </row>
    <row r="31" spans="1:6" ht="15.75">
      <c r="A31" s="19">
        <v>1</v>
      </c>
      <c r="B31" s="19" t="s">
        <v>9</v>
      </c>
      <c r="C31" s="19">
        <v>72</v>
      </c>
      <c r="D31" s="19">
        <v>51</v>
      </c>
      <c r="E31" s="20">
        <f t="shared" ref="E31:E40" si="2">SUM(C31:D31)/2</f>
        <v>61.5</v>
      </c>
      <c r="F31" s="20">
        <v>75</v>
      </c>
    </row>
    <row r="32" spans="1:6" ht="15.75">
      <c r="A32" s="19">
        <v>2</v>
      </c>
      <c r="B32" s="19" t="s">
        <v>10</v>
      </c>
      <c r="C32" s="19">
        <v>68</v>
      </c>
      <c r="D32" s="19">
        <v>47</v>
      </c>
      <c r="E32" s="20">
        <f t="shared" si="2"/>
        <v>57.5</v>
      </c>
      <c r="F32" s="20">
        <v>66</v>
      </c>
    </row>
    <row r="33" spans="1:6" ht="15.75">
      <c r="A33" s="19">
        <v>3</v>
      </c>
      <c r="B33" s="19" t="s">
        <v>11</v>
      </c>
      <c r="C33" s="19">
        <v>74</v>
      </c>
      <c r="D33" s="19">
        <v>40</v>
      </c>
      <c r="E33" s="20">
        <f t="shared" si="2"/>
        <v>57</v>
      </c>
      <c r="F33" s="20">
        <v>60</v>
      </c>
    </row>
    <row r="34" spans="1:6" ht="15.75">
      <c r="A34" s="19">
        <v>4</v>
      </c>
      <c r="B34" s="19" t="s">
        <v>12</v>
      </c>
      <c r="C34" s="19">
        <v>81</v>
      </c>
      <c r="D34" s="19">
        <v>81</v>
      </c>
      <c r="E34" s="20">
        <f t="shared" si="2"/>
        <v>81</v>
      </c>
      <c r="F34" s="20">
        <v>80</v>
      </c>
    </row>
    <row r="35" spans="1:6" ht="15.75">
      <c r="A35" s="19">
        <v>5</v>
      </c>
      <c r="B35" s="19" t="s">
        <v>13</v>
      </c>
      <c r="C35" s="19">
        <v>79</v>
      </c>
      <c r="D35" s="19">
        <v>74</v>
      </c>
      <c r="E35" s="20">
        <f t="shared" si="2"/>
        <v>76.5</v>
      </c>
      <c r="F35" s="20">
        <v>80</v>
      </c>
    </row>
    <row r="36" spans="1:6" ht="15.75">
      <c r="A36" s="19">
        <v>6</v>
      </c>
      <c r="B36" s="19" t="s">
        <v>14</v>
      </c>
      <c r="C36" s="19">
        <v>80</v>
      </c>
      <c r="D36" s="19">
        <v>35</v>
      </c>
      <c r="E36" s="20">
        <f t="shared" si="2"/>
        <v>57.5</v>
      </c>
      <c r="F36" s="20">
        <v>81</v>
      </c>
    </row>
    <row r="37" spans="1:6" ht="15.75">
      <c r="A37" s="19">
        <v>7</v>
      </c>
      <c r="B37" s="19" t="s">
        <v>15</v>
      </c>
      <c r="C37" s="19">
        <v>83</v>
      </c>
      <c r="D37" s="19">
        <v>76</v>
      </c>
      <c r="E37" s="20">
        <f t="shared" si="2"/>
        <v>79.5</v>
      </c>
      <c r="F37" s="20">
        <v>81</v>
      </c>
    </row>
    <row r="38" spans="1:6" ht="15.75">
      <c r="A38" s="19">
        <v>8</v>
      </c>
      <c r="B38" s="19" t="s">
        <v>16</v>
      </c>
      <c r="C38" s="19">
        <v>67</v>
      </c>
      <c r="D38" s="19">
        <v>47</v>
      </c>
      <c r="E38" s="20">
        <f t="shared" si="2"/>
        <v>57</v>
      </c>
      <c r="F38" s="20">
        <v>60</v>
      </c>
    </row>
    <row r="39" spans="1:6" ht="15.75">
      <c r="A39" s="19">
        <v>9</v>
      </c>
      <c r="B39" s="19" t="s">
        <v>17</v>
      </c>
      <c r="C39" s="19">
        <v>80</v>
      </c>
      <c r="D39" s="19">
        <v>31</v>
      </c>
      <c r="E39" s="20">
        <f t="shared" si="2"/>
        <v>55.5</v>
      </c>
      <c r="F39" s="20">
        <v>80</v>
      </c>
    </row>
    <row r="40" spans="1:6" ht="15.75">
      <c r="A40" s="19">
        <v>10</v>
      </c>
      <c r="B40" s="19" t="s">
        <v>18</v>
      </c>
      <c r="C40" s="19">
        <v>81</v>
      </c>
      <c r="D40" s="19">
        <v>38</v>
      </c>
      <c r="E40" s="20">
        <f t="shared" si="2"/>
        <v>59.5</v>
      </c>
      <c r="F40" s="20">
        <v>81</v>
      </c>
    </row>
    <row r="41" spans="1:6" ht="15.75">
      <c r="A41" s="22"/>
      <c r="B41" s="22"/>
      <c r="C41" s="22"/>
      <c r="D41" s="22"/>
      <c r="E41" s="28"/>
      <c r="F41" s="28"/>
    </row>
  </sheetData>
  <mergeCells count="5">
    <mergeCell ref="A29:A30"/>
    <mergeCell ref="B29:B30"/>
    <mergeCell ref="C29:D29"/>
    <mergeCell ref="E29:E30"/>
    <mergeCell ref="A2:F2"/>
  </mergeCells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E5" sqref="E5"/>
    </sheetView>
  </sheetViews>
  <sheetFormatPr defaultRowHeight="15"/>
  <cols>
    <col min="1" max="1" width="5.85546875" style="16" customWidth="1"/>
    <col min="2" max="2" width="48.28515625" customWidth="1"/>
    <col min="3" max="3" width="12.28515625" customWidth="1"/>
    <col min="4" max="4" width="11.7109375" customWidth="1"/>
    <col min="5" max="5" width="12.5703125" customWidth="1"/>
    <col min="6" max="6" width="12.85546875" style="35" customWidth="1"/>
  </cols>
  <sheetData>
    <row r="1" spans="1:6" ht="18.75">
      <c r="A1" s="70" t="s">
        <v>71</v>
      </c>
      <c r="B1" s="70"/>
      <c r="C1" s="70"/>
      <c r="D1" s="70"/>
      <c r="E1" s="70"/>
      <c r="F1" s="70"/>
    </row>
    <row r="3" spans="1:6" ht="15" customHeight="1">
      <c r="A3" s="71" t="s">
        <v>0</v>
      </c>
      <c r="B3" s="71" t="s">
        <v>1</v>
      </c>
      <c r="C3" s="68" t="s">
        <v>67</v>
      </c>
      <c r="D3" s="71" t="s">
        <v>68</v>
      </c>
      <c r="E3" s="72" t="s">
        <v>66</v>
      </c>
      <c r="F3" s="68" t="s">
        <v>54</v>
      </c>
    </row>
    <row r="4" spans="1:6" ht="30" customHeight="1">
      <c r="A4" s="71"/>
      <c r="B4" s="71"/>
      <c r="C4" s="69"/>
      <c r="D4" s="71"/>
      <c r="E4" s="72"/>
      <c r="F4" s="69"/>
    </row>
    <row r="5" spans="1:6">
      <c r="A5" s="14">
        <v>1</v>
      </c>
      <c r="B5" s="2" t="s">
        <v>9</v>
      </c>
      <c r="C5" s="11">
        <v>1255</v>
      </c>
      <c r="D5" s="11">
        <f t="shared" ref="D5:D22" si="0">C5/2</f>
        <v>627.5</v>
      </c>
      <c r="E5" s="45">
        <f>(D5/930)*1000</f>
        <v>674.73118279569883</v>
      </c>
      <c r="F5" s="15">
        <f>RANK(E5,$E$5:$E$22)</f>
        <v>11</v>
      </c>
    </row>
    <row r="6" spans="1:6">
      <c r="A6" s="14">
        <v>2</v>
      </c>
      <c r="B6" s="27" t="s">
        <v>10</v>
      </c>
      <c r="C6" s="46">
        <v>1380</v>
      </c>
      <c r="D6" s="46">
        <f t="shared" si="0"/>
        <v>690</v>
      </c>
      <c r="E6" s="45">
        <f t="shared" ref="E6:E22" si="1">(D6/930)*1000</f>
        <v>741.9354838709678</v>
      </c>
      <c r="F6" s="29">
        <f t="shared" ref="F6:F22" si="2">RANK(E6,$E$5:$E$22)</f>
        <v>5</v>
      </c>
    </row>
    <row r="7" spans="1:6">
      <c r="A7" s="14">
        <v>3</v>
      </c>
      <c r="B7" s="1" t="s">
        <v>11</v>
      </c>
      <c r="C7" s="47">
        <v>1495</v>
      </c>
      <c r="D7" s="47">
        <f t="shared" si="0"/>
        <v>747.5</v>
      </c>
      <c r="E7" s="58">
        <f t="shared" si="1"/>
        <v>803.76344086021504</v>
      </c>
      <c r="F7" s="21">
        <f t="shared" si="2"/>
        <v>2</v>
      </c>
    </row>
    <row r="8" spans="1:6">
      <c r="A8" s="14">
        <v>4</v>
      </c>
      <c r="B8" s="27" t="s">
        <v>12</v>
      </c>
      <c r="C8" s="46">
        <f>685+680</f>
        <v>1365</v>
      </c>
      <c r="D8" s="46">
        <f t="shared" si="0"/>
        <v>682.5</v>
      </c>
      <c r="E8" s="45">
        <f t="shared" si="1"/>
        <v>733.87096774193549</v>
      </c>
      <c r="F8" s="29">
        <f t="shared" si="2"/>
        <v>6</v>
      </c>
    </row>
    <row r="9" spans="1:6">
      <c r="A9" s="14">
        <v>5</v>
      </c>
      <c r="B9" s="2" t="s">
        <v>13</v>
      </c>
      <c r="C9" s="11">
        <v>1280</v>
      </c>
      <c r="D9" s="11">
        <f t="shared" si="0"/>
        <v>640</v>
      </c>
      <c r="E9" s="45">
        <f t="shared" si="1"/>
        <v>688.17204301075276</v>
      </c>
      <c r="F9" s="15">
        <f t="shared" si="2"/>
        <v>10</v>
      </c>
    </row>
    <row r="10" spans="1:6">
      <c r="A10" s="14">
        <v>6</v>
      </c>
      <c r="B10" s="2" t="s">
        <v>14</v>
      </c>
      <c r="C10" s="11">
        <v>1300</v>
      </c>
      <c r="D10" s="11">
        <f t="shared" si="0"/>
        <v>650</v>
      </c>
      <c r="E10" s="45">
        <f t="shared" si="1"/>
        <v>698.92473118279577</v>
      </c>
      <c r="F10" s="15">
        <f t="shared" si="2"/>
        <v>9</v>
      </c>
    </row>
    <row r="11" spans="1:6">
      <c r="A11" s="14">
        <v>7</v>
      </c>
      <c r="B11" s="26" t="s">
        <v>24</v>
      </c>
      <c r="C11" s="48">
        <v>0</v>
      </c>
      <c r="D11" s="48">
        <f t="shared" si="0"/>
        <v>0</v>
      </c>
      <c r="E11" s="45">
        <f t="shared" si="1"/>
        <v>0</v>
      </c>
      <c r="F11" s="15">
        <f t="shared" si="2"/>
        <v>17</v>
      </c>
    </row>
    <row r="12" spans="1:6">
      <c r="A12" s="14">
        <v>8</v>
      </c>
      <c r="B12" s="2" t="s">
        <v>29</v>
      </c>
      <c r="C12" s="11">
        <v>1315</v>
      </c>
      <c r="D12" s="11">
        <f t="shared" si="0"/>
        <v>657.5</v>
      </c>
      <c r="E12" s="45">
        <f t="shared" si="1"/>
        <v>706.98924731182797</v>
      </c>
      <c r="F12" s="15">
        <f t="shared" si="2"/>
        <v>8</v>
      </c>
    </row>
    <row r="13" spans="1:6">
      <c r="A13" s="14">
        <v>9</v>
      </c>
      <c r="B13" s="27" t="s">
        <v>15</v>
      </c>
      <c r="C13" s="46">
        <v>1415</v>
      </c>
      <c r="D13" s="46">
        <f t="shared" si="0"/>
        <v>707.5</v>
      </c>
      <c r="E13" s="45">
        <f t="shared" si="1"/>
        <v>760.75268817204301</v>
      </c>
      <c r="F13" s="29">
        <f t="shared" si="2"/>
        <v>4</v>
      </c>
    </row>
    <row r="14" spans="1:6">
      <c r="A14" s="14">
        <v>10</v>
      </c>
      <c r="B14" s="2" t="s">
        <v>25</v>
      </c>
      <c r="C14" s="11">
        <v>1180</v>
      </c>
      <c r="D14" s="11">
        <f t="shared" si="0"/>
        <v>590</v>
      </c>
      <c r="E14" s="45">
        <f t="shared" si="1"/>
        <v>634.4086021505376</v>
      </c>
      <c r="F14" s="15">
        <f t="shared" si="2"/>
        <v>13</v>
      </c>
    </row>
    <row r="15" spans="1:6">
      <c r="A15" s="14">
        <v>11</v>
      </c>
      <c r="B15" s="1" t="s">
        <v>30</v>
      </c>
      <c r="C15" s="47">
        <v>1720</v>
      </c>
      <c r="D15" s="47">
        <f t="shared" si="0"/>
        <v>860</v>
      </c>
      <c r="E15" s="58">
        <f t="shared" si="1"/>
        <v>924.73118279569883</v>
      </c>
      <c r="F15" s="21">
        <f t="shared" si="2"/>
        <v>1</v>
      </c>
    </row>
    <row r="16" spans="1:6">
      <c r="A16" s="14">
        <v>12</v>
      </c>
      <c r="B16" s="26" t="s">
        <v>26</v>
      </c>
      <c r="C16" s="48">
        <v>0</v>
      </c>
      <c r="D16" s="48">
        <f t="shared" si="0"/>
        <v>0</v>
      </c>
      <c r="E16" s="45">
        <f t="shared" si="1"/>
        <v>0</v>
      </c>
      <c r="F16" s="15">
        <f t="shared" si="2"/>
        <v>17</v>
      </c>
    </row>
    <row r="17" spans="1:6">
      <c r="A17" s="14">
        <v>13</v>
      </c>
      <c r="B17" s="2" t="s">
        <v>16</v>
      </c>
      <c r="C17" s="11">
        <v>1020</v>
      </c>
      <c r="D17" s="11">
        <f t="shared" si="0"/>
        <v>510</v>
      </c>
      <c r="E17" s="45">
        <f t="shared" si="1"/>
        <v>548.38709677419354</v>
      </c>
      <c r="F17" s="15">
        <f t="shared" si="2"/>
        <v>16</v>
      </c>
    </row>
    <row r="18" spans="1:6">
      <c r="A18" s="14">
        <v>14</v>
      </c>
      <c r="B18" s="2" t="s">
        <v>31</v>
      </c>
      <c r="C18" s="11">
        <v>1360</v>
      </c>
      <c r="D18" s="11">
        <f t="shared" si="0"/>
        <v>680</v>
      </c>
      <c r="E18" s="45">
        <f t="shared" si="1"/>
        <v>731.18279569892479</v>
      </c>
      <c r="F18" s="15">
        <f t="shared" si="2"/>
        <v>7</v>
      </c>
    </row>
    <row r="19" spans="1:6">
      <c r="A19" s="14">
        <v>15</v>
      </c>
      <c r="B19" s="2" t="s">
        <v>32</v>
      </c>
      <c r="C19" s="11">
        <v>1155</v>
      </c>
      <c r="D19" s="11">
        <f t="shared" si="0"/>
        <v>577.5</v>
      </c>
      <c r="E19" s="45">
        <f t="shared" si="1"/>
        <v>620.9677419354839</v>
      </c>
      <c r="F19" s="15">
        <f t="shared" si="2"/>
        <v>14</v>
      </c>
    </row>
    <row r="20" spans="1:6">
      <c r="A20" s="14">
        <v>16</v>
      </c>
      <c r="B20" s="2" t="s">
        <v>33</v>
      </c>
      <c r="C20" s="11">
        <v>1245</v>
      </c>
      <c r="D20" s="11">
        <f t="shared" si="0"/>
        <v>622.5</v>
      </c>
      <c r="E20" s="45">
        <f t="shared" si="1"/>
        <v>669.35483870967732</v>
      </c>
      <c r="F20" s="15">
        <f t="shared" si="2"/>
        <v>12</v>
      </c>
    </row>
    <row r="21" spans="1:6">
      <c r="A21" s="14">
        <v>17</v>
      </c>
      <c r="B21" s="1" t="s">
        <v>17</v>
      </c>
      <c r="C21" s="47">
        <v>1475</v>
      </c>
      <c r="D21" s="47">
        <f t="shared" si="0"/>
        <v>737.5</v>
      </c>
      <c r="E21" s="45">
        <f t="shared" si="1"/>
        <v>793.01075268817203</v>
      </c>
      <c r="F21" s="21">
        <f t="shared" si="2"/>
        <v>3</v>
      </c>
    </row>
    <row r="22" spans="1:6">
      <c r="A22" s="14">
        <v>18</v>
      </c>
      <c r="B22" s="2" t="s">
        <v>18</v>
      </c>
      <c r="C22" s="11">
        <v>1050</v>
      </c>
      <c r="D22" s="11">
        <f t="shared" si="0"/>
        <v>525</v>
      </c>
      <c r="E22" s="45">
        <f t="shared" si="1"/>
        <v>564.51612903225816</v>
      </c>
      <c r="F22" s="15">
        <f t="shared" si="2"/>
        <v>15</v>
      </c>
    </row>
    <row r="23" spans="1:6">
      <c r="D23" s="13"/>
    </row>
    <row r="24" spans="1:6">
      <c r="D24" s="3"/>
      <c r="E24" s="23"/>
    </row>
  </sheetData>
  <mergeCells count="7">
    <mergeCell ref="F3:F4"/>
    <mergeCell ref="A1:F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D3" sqref="D3"/>
    </sheetView>
  </sheetViews>
  <sheetFormatPr defaultRowHeight="15"/>
  <cols>
    <col min="1" max="1" width="4.42578125" style="16" customWidth="1"/>
    <col min="2" max="2" width="49.140625" customWidth="1"/>
    <col min="3" max="3" width="9.42578125" customWidth="1"/>
    <col min="4" max="4" width="12.85546875" style="35" customWidth="1"/>
  </cols>
  <sheetData>
    <row r="1" spans="1:4" ht="18.75">
      <c r="A1" s="70" t="s">
        <v>72</v>
      </c>
      <c r="B1" s="70"/>
      <c r="C1" s="70"/>
      <c r="D1" s="70"/>
    </row>
    <row r="3" spans="1:4" ht="30">
      <c r="A3" s="49" t="s">
        <v>0</v>
      </c>
      <c r="B3" s="49" t="s">
        <v>1</v>
      </c>
      <c r="C3" s="24" t="s">
        <v>58</v>
      </c>
      <c r="D3" s="50" t="s">
        <v>54</v>
      </c>
    </row>
    <row r="4" spans="1:4">
      <c r="A4" s="14">
        <v>1</v>
      </c>
      <c r="B4" s="2" t="s">
        <v>9</v>
      </c>
      <c r="C4" s="6">
        <v>0</v>
      </c>
      <c r="D4" s="15">
        <f t="shared" ref="D4:D21" si="0">RANK(C4,$C$4:$C$21)</f>
        <v>18</v>
      </c>
    </row>
    <row r="5" spans="1:4">
      <c r="A5" s="14">
        <v>2</v>
      </c>
      <c r="B5" s="2" t="s">
        <v>10</v>
      </c>
      <c r="C5" s="6">
        <v>215</v>
      </c>
      <c r="D5" s="15">
        <f t="shared" si="0"/>
        <v>17</v>
      </c>
    </row>
    <row r="6" spans="1:4">
      <c r="A6" s="14">
        <v>3</v>
      </c>
      <c r="B6" s="2" t="s">
        <v>11</v>
      </c>
      <c r="C6" s="6">
        <v>355</v>
      </c>
      <c r="D6" s="15">
        <f t="shared" si="0"/>
        <v>14</v>
      </c>
    </row>
    <row r="7" spans="1:4">
      <c r="A7" s="14">
        <v>4</v>
      </c>
      <c r="B7" s="2" t="s">
        <v>12</v>
      </c>
      <c r="C7" s="17">
        <v>590</v>
      </c>
      <c r="D7" s="15">
        <f t="shared" si="0"/>
        <v>5</v>
      </c>
    </row>
    <row r="8" spans="1:4">
      <c r="A8" s="14">
        <v>5</v>
      </c>
      <c r="B8" s="2" t="s">
        <v>13</v>
      </c>
      <c r="C8" s="17">
        <v>465</v>
      </c>
      <c r="D8" s="15">
        <f t="shared" si="0"/>
        <v>9</v>
      </c>
    </row>
    <row r="9" spans="1:4">
      <c r="A9" s="14">
        <v>6</v>
      </c>
      <c r="B9" s="2" t="s">
        <v>14</v>
      </c>
      <c r="C9" s="17">
        <v>445</v>
      </c>
      <c r="D9" s="15">
        <f t="shared" si="0"/>
        <v>10</v>
      </c>
    </row>
    <row r="10" spans="1:4">
      <c r="A10" s="14">
        <v>7</v>
      </c>
      <c r="B10" s="2" t="s">
        <v>24</v>
      </c>
      <c r="C10" s="17">
        <v>240</v>
      </c>
      <c r="D10" s="15">
        <f t="shared" si="0"/>
        <v>16</v>
      </c>
    </row>
    <row r="11" spans="1:4">
      <c r="A11" s="14">
        <v>8</v>
      </c>
      <c r="B11" s="1" t="s">
        <v>29</v>
      </c>
      <c r="C11" s="33">
        <v>980</v>
      </c>
      <c r="D11" s="21">
        <f t="shared" si="0"/>
        <v>1</v>
      </c>
    </row>
    <row r="12" spans="1:4">
      <c r="A12" s="14">
        <v>9</v>
      </c>
      <c r="B12" s="2" t="s">
        <v>15</v>
      </c>
      <c r="C12" s="17">
        <v>685</v>
      </c>
      <c r="D12" s="15">
        <f t="shared" si="0"/>
        <v>4</v>
      </c>
    </row>
    <row r="13" spans="1:4">
      <c r="A13" s="14">
        <v>10</v>
      </c>
      <c r="B13" s="2" t="s">
        <v>25</v>
      </c>
      <c r="C13" s="17">
        <v>580</v>
      </c>
      <c r="D13" s="15">
        <f t="shared" si="0"/>
        <v>6</v>
      </c>
    </row>
    <row r="14" spans="1:4">
      <c r="A14" s="14">
        <v>11</v>
      </c>
      <c r="B14" s="1" t="s">
        <v>30</v>
      </c>
      <c r="C14" s="33">
        <v>705</v>
      </c>
      <c r="D14" s="21">
        <f t="shared" si="0"/>
        <v>2</v>
      </c>
    </row>
    <row r="15" spans="1:4">
      <c r="A15" s="14">
        <v>12</v>
      </c>
      <c r="B15" s="2" t="s">
        <v>26</v>
      </c>
      <c r="C15" s="17">
        <v>365</v>
      </c>
      <c r="D15" s="15">
        <f t="shared" si="0"/>
        <v>13</v>
      </c>
    </row>
    <row r="16" spans="1:4">
      <c r="A16" s="14">
        <v>13</v>
      </c>
      <c r="B16" s="2" t="s">
        <v>16</v>
      </c>
      <c r="C16" s="17">
        <v>395</v>
      </c>
      <c r="D16" s="15">
        <f t="shared" si="0"/>
        <v>12</v>
      </c>
    </row>
    <row r="17" spans="1:4">
      <c r="A17" s="14">
        <v>14</v>
      </c>
      <c r="B17" s="2" t="s">
        <v>31</v>
      </c>
      <c r="C17" s="17">
        <v>355</v>
      </c>
      <c r="D17" s="15">
        <f t="shared" si="0"/>
        <v>14</v>
      </c>
    </row>
    <row r="18" spans="1:4">
      <c r="A18" s="14">
        <v>15</v>
      </c>
      <c r="B18" s="2" t="s">
        <v>32</v>
      </c>
      <c r="C18" s="6">
        <v>410</v>
      </c>
      <c r="D18" s="15">
        <f t="shared" si="0"/>
        <v>11</v>
      </c>
    </row>
    <row r="19" spans="1:4">
      <c r="A19" s="14">
        <v>16</v>
      </c>
      <c r="B19" s="33" t="s">
        <v>33</v>
      </c>
      <c r="C19" s="33">
        <v>695</v>
      </c>
      <c r="D19" s="51">
        <f t="shared" si="0"/>
        <v>3</v>
      </c>
    </row>
    <row r="20" spans="1:4">
      <c r="A20" s="14">
        <v>17</v>
      </c>
      <c r="B20" s="2" t="s">
        <v>17</v>
      </c>
      <c r="C20" s="6">
        <v>510</v>
      </c>
      <c r="D20" s="15">
        <f t="shared" si="0"/>
        <v>8</v>
      </c>
    </row>
    <row r="21" spans="1:4">
      <c r="A21" s="14">
        <v>18</v>
      </c>
      <c r="B21" s="2" t="s">
        <v>18</v>
      </c>
      <c r="C21" s="6">
        <v>550</v>
      </c>
      <c r="D21" s="15">
        <f t="shared" si="0"/>
        <v>7</v>
      </c>
    </row>
  </sheetData>
  <mergeCells count="1">
    <mergeCell ref="A1:D1"/>
  </mergeCells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D5" sqref="D5"/>
    </sheetView>
  </sheetViews>
  <sheetFormatPr defaultRowHeight="15"/>
  <cols>
    <col min="1" max="1" width="4.7109375" customWidth="1"/>
    <col min="2" max="2" width="58.28515625" customWidth="1"/>
    <col min="3" max="3" width="13.28515625" customWidth="1"/>
  </cols>
  <sheetData>
    <row r="1" spans="1:4" ht="18.75">
      <c r="A1" s="73" t="s">
        <v>73</v>
      </c>
      <c r="B1" s="73"/>
      <c r="C1" s="73"/>
      <c r="D1" s="73"/>
    </row>
    <row r="3" spans="1:4">
      <c r="A3" s="6" t="s">
        <v>0</v>
      </c>
      <c r="B3" s="9" t="s">
        <v>1</v>
      </c>
      <c r="C3" s="10" t="s">
        <v>2</v>
      </c>
      <c r="D3" s="9" t="s">
        <v>34</v>
      </c>
    </row>
    <row r="4" spans="1:4">
      <c r="A4" s="6">
        <v>1</v>
      </c>
      <c r="B4" s="6" t="s">
        <v>9</v>
      </c>
      <c r="C4" s="11">
        <v>311.60000000000002</v>
      </c>
      <c r="D4" s="9">
        <f>RANK(C4,$C$4:$C$21)</f>
        <v>14</v>
      </c>
    </row>
    <row r="5" spans="1:4">
      <c r="A5" s="6">
        <v>2</v>
      </c>
      <c r="B5" s="6" t="s">
        <v>35</v>
      </c>
      <c r="C5" s="11">
        <v>0</v>
      </c>
      <c r="D5" s="9">
        <f t="shared" ref="D5:D21" si="0">RANK(C5,$C$4:$C$21)</f>
        <v>18</v>
      </c>
    </row>
    <row r="6" spans="1:4">
      <c r="A6" s="6">
        <v>3</v>
      </c>
      <c r="B6" s="6" t="s">
        <v>36</v>
      </c>
      <c r="C6" s="11">
        <v>350</v>
      </c>
      <c r="D6" s="9">
        <f t="shared" si="0"/>
        <v>8</v>
      </c>
    </row>
    <row r="7" spans="1:4">
      <c r="A7" s="6">
        <v>4</v>
      </c>
      <c r="B7" s="6" t="s">
        <v>37</v>
      </c>
      <c r="C7" s="11">
        <v>370</v>
      </c>
      <c r="D7" s="9">
        <f t="shared" si="0"/>
        <v>5</v>
      </c>
    </row>
    <row r="8" spans="1:4">
      <c r="A8" s="2">
        <v>5</v>
      </c>
      <c r="B8" s="1" t="s">
        <v>38</v>
      </c>
      <c r="C8" s="47">
        <v>398.3</v>
      </c>
      <c r="D8" s="21">
        <f t="shared" si="0"/>
        <v>1</v>
      </c>
    </row>
    <row r="9" spans="1:4">
      <c r="A9" s="6">
        <v>6</v>
      </c>
      <c r="B9" s="6" t="s">
        <v>39</v>
      </c>
      <c r="C9" s="11">
        <v>371.6</v>
      </c>
      <c r="D9" s="9">
        <f t="shared" si="0"/>
        <v>4</v>
      </c>
    </row>
    <row r="10" spans="1:4">
      <c r="A10" s="6">
        <v>7</v>
      </c>
      <c r="B10" s="6" t="s">
        <v>24</v>
      </c>
      <c r="C10" s="11">
        <v>365</v>
      </c>
      <c r="D10" s="9">
        <f t="shared" si="0"/>
        <v>6</v>
      </c>
    </row>
    <row r="11" spans="1:4">
      <c r="A11" s="6">
        <v>8</v>
      </c>
      <c r="B11" s="6" t="s">
        <v>40</v>
      </c>
      <c r="C11" s="11">
        <v>320</v>
      </c>
      <c r="D11" s="9">
        <f t="shared" si="0"/>
        <v>11</v>
      </c>
    </row>
    <row r="12" spans="1:4">
      <c r="A12" s="2">
        <v>9</v>
      </c>
      <c r="B12" s="1" t="s">
        <v>41</v>
      </c>
      <c r="C12" s="47">
        <v>388.3</v>
      </c>
      <c r="D12" s="21">
        <f t="shared" si="0"/>
        <v>2</v>
      </c>
    </row>
    <row r="13" spans="1:4">
      <c r="A13" s="2">
        <v>10</v>
      </c>
      <c r="B13" s="2" t="s">
        <v>25</v>
      </c>
      <c r="C13" s="12">
        <v>316.60000000000002</v>
      </c>
      <c r="D13" s="8">
        <f t="shared" si="0"/>
        <v>13</v>
      </c>
    </row>
    <row r="14" spans="1:4">
      <c r="A14" s="6">
        <v>11</v>
      </c>
      <c r="B14" s="6" t="s">
        <v>42</v>
      </c>
      <c r="C14" s="11">
        <v>356.6</v>
      </c>
      <c r="D14" s="9">
        <f t="shared" si="0"/>
        <v>7</v>
      </c>
    </row>
    <row r="15" spans="1:4">
      <c r="A15" s="6">
        <v>12</v>
      </c>
      <c r="B15" s="6" t="s">
        <v>43</v>
      </c>
      <c r="C15" s="11">
        <v>350</v>
      </c>
      <c r="D15" s="9">
        <f t="shared" si="0"/>
        <v>8</v>
      </c>
    </row>
    <row r="16" spans="1:4">
      <c r="A16" s="6">
        <v>13</v>
      </c>
      <c r="B16" s="6" t="s">
        <v>44</v>
      </c>
      <c r="C16" s="11">
        <v>303.3</v>
      </c>
      <c r="D16" s="9">
        <f t="shared" si="0"/>
        <v>15</v>
      </c>
    </row>
    <row r="17" spans="1:4">
      <c r="A17" s="6">
        <v>14</v>
      </c>
      <c r="B17" s="6" t="s">
        <v>31</v>
      </c>
      <c r="C17" s="11">
        <v>296.60000000000002</v>
      </c>
      <c r="D17" s="9">
        <f t="shared" si="0"/>
        <v>16</v>
      </c>
    </row>
    <row r="18" spans="1:4">
      <c r="A18" s="2">
        <v>15</v>
      </c>
      <c r="B18" s="1" t="s">
        <v>32</v>
      </c>
      <c r="C18" s="47">
        <v>375</v>
      </c>
      <c r="D18" s="21">
        <f t="shared" si="0"/>
        <v>3</v>
      </c>
    </row>
    <row r="19" spans="1:4">
      <c r="A19" s="6">
        <v>16</v>
      </c>
      <c r="B19" s="6" t="s">
        <v>33</v>
      </c>
      <c r="C19" s="11">
        <v>285</v>
      </c>
      <c r="D19" s="9">
        <f t="shared" si="0"/>
        <v>17</v>
      </c>
    </row>
    <row r="20" spans="1:4">
      <c r="A20" s="6">
        <v>17</v>
      </c>
      <c r="B20" s="6" t="s">
        <v>45</v>
      </c>
      <c r="C20" s="11">
        <v>319.60000000000002</v>
      </c>
      <c r="D20" s="9">
        <f t="shared" si="0"/>
        <v>12</v>
      </c>
    </row>
    <row r="21" spans="1:4">
      <c r="A21" s="6">
        <v>18</v>
      </c>
      <c r="B21" s="6" t="s">
        <v>46</v>
      </c>
      <c r="C21" s="11">
        <v>335</v>
      </c>
      <c r="D21" s="9">
        <f t="shared" si="0"/>
        <v>10</v>
      </c>
    </row>
  </sheetData>
  <mergeCells count="1">
    <mergeCell ref="A1:D1"/>
  </mergeCells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G23"/>
  <sheetViews>
    <sheetView topLeftCell="A2" workbookViewId="0">
      <selection activeCell="G23" sqref="G4:G23"/>
    </sheetView>
  </sheetViews>
  <sheetFormatPr defaultRowHeight="15"/>
  <cols>
    <col min="2" max="2" width="4.85546875" customWidth="1"/>
    <col min="3" max="3" width="52.85546875" customWidth="1"/>
    <col min="4" max="4" width="15.42578125" customWidth="1"/>
    <col min="5" max="5" width="11" customWidth="1"/>
    <col min="6" max="6" width="14.42578125" customWidth="1"/>
    <col min="7" max="7" width="11.5703125" customWidth="1"/>
  </cols>
  <sheetData>
    <row r="4" spans="2:7">
      <c r="B4" s="74" t="s">
        <v>0</v>
      </c>
      <c r="C4" s="74" t="s">
        <v>1</v>
      </c>
      <c r="D4" s="74" t="s">
        <v>3</v>
      </c>
      <c r="E4" s="74"/>
      <c r="F4" s="74"/>
      <c r="G4" s="90" t="s">
        <v>2</v>
      </c>
    </row>
    <row r="5" spans="2:7">
      <c r="B5" s="74"/>
      <c r="C5" s="74"/>
      <c r="D5" s="6" t="s">
        <v>4</v>
      </c>
      <c r="E5" s="6" t="s">
        <v>5</v>
      </c>
      <c r="F5" s="6" t="s">
        <v>6</v>
      </c>
      <c r="G5" s="90"/>
    </row>
    <row r="6" spans="2:7">
      <c r="B6" s="6">
        <v>1</v>
      </c>
      <c r="C6" s="6" t="s">
        <v>9</v>
      </c>
      <c r="D6" s="6">
        <f>'PPKB  '!H5</f>
        <v>950</v>
      </c>
      <c r="E6" s="6">
        <v>700</v>
      </c>
      <c r="F6" s="6">
        <f>'FILTRASI AIR'!D5</f>
        <v>627.5</v>
      </c>
      <c r="G6" s="26">
        <f>SUM(D6:F6)</f>
        <v>2277.5</v>
      </c>
    </row>
    <row r="7" spans="2:7">
      <c r="B7" s="6">
        <v>2</v>
      </c>
      <c r="C7" s="6" t="s">
        <v>35</v>
      </c>
      <c r="D7" s="6">
        <f>'PPKB  '!H6</f>
        <v>287.5</v>
      </c>
      <c r="E7" s="6">
        <v>600</v>
      </c>
      <c r="F7" s="6">
        <f>'FILTRASI AIR'!D6</f>
        <v>690</v>
      </c>
      <c r="G7" s="26">
        <f t="shared" ref="G7:G23" si="0">SUM(D7:F7)</f>
        <v>1577.5</v>
      </c>
    </row>
    <row r="8" spans="2:7">
      <c r="B8" s="6">
        <v>3</v>
      </c>
      <c r="C8" s="6" t="s">
        <v>36</v>
      </c>
      <c r="D8" s="6">
        <f>'PPKB  '!H7</f>
        <v>1035</v>
      </c>
      <c r="E8" s="2">
        <v>650</v>
      </c>
      <c r="F8" s="6">
        <f>'FILTRASI AIR'!D7</f>
        <v>747.5</v>
      </c>
      <c r="G8" s="26">
        <f t="shared" si="0"/>
        <v>2432.5</v>
      </c>
    </row>
    <row r="9" spans="2:7">
      <c r="B9" s="6">
        <v>4</v>
      </c>
      <c r="C9" s="6" t="s">
        <v>37</v>
      </c>
      <c r="D9" s="6">
        <f>'PPKB  '!H8</f>
        <v>812.5</v>
      </c>
      <c r="E9" s="2">
        <v>900</v>
      </c>
      <c r="F9" s="6">
        <f>'FILTRASI AIR'!D8</f>
        <v>682.5</v>
      </c>
      <c r="G9" s="26">
        <f t="shared" si="0"/>
        <v>2395</v>
      </c>
    </row>
    <row r="10" spans="2:7">
      <c r="B10" s="6">
        <v>5</v>
      </c>
      <c r="C10" s="6" t="s">
        <v>38</v>
      </c>
      <c r="D10" s="6">
        <f>'PPKB  '!H9</f>
        <v>840</v>
      </c>
      <c r="E10" s="2">
        <v>950</v>
      </c>
      <c r="F10" s="6">
        <f>'FILTRASI AIR'!D9</f>
        <v>640</v>
      </c>
      <c r="G10" s="26">
        <f t="shared" si="0"/>
        <v>2430</v>
      </c>
    </row>
    <row r="11" spans="2:7">
      <c r="B11" s="6">
        <v>6</v>
      </c>
      <c r="C11" s="6" t="s">
        <v>39</v>
      </c>
      <c r="D11" s="6">
        <f>'PPKB  '!H10</f>
        <v>539</v>
      </c>
      <c r="E11" s="2">
        <v>850</v>
      </c>
      <c r="F11" s="6">
        <f>'FILTRASI AIR'!D10</f>
        <v>650</v>
      </c>
      <c r="G11" s="26">
        <f t="shared" si="0"/>
        <v>2039</v>
      </c>
    </row>
    <row r="12" spans="2:7">
      <c r="B12" s="6">
        <v>7</v>
      </c>
      <c r="C12" s="6" t="s">
        <v>24</v>
      </c>
      <c r="D12" s="6">
        <f>'PPKB  '!H11</f>
        <v>355</v>
      </c>
      <c r="E12" s="2">
        <v>0</v>
      </c>
      <c r="F12" s="6">
        <f>'FILTRASI AIR'!D11</f>
        <v>0</v>
      </c>
      <c r="G12" s="26">
        <f t="shared" si="0"/>
        <v>355</v>
      </c>
    </row>
    <row r="13" spans="2:7">
      <c r="B13" s="6">
        <v>8</v>
      </c>
      <c r="C13" s="6" t="s">
        <v>40</v>
      </c>
      <c r="D13" s="6">
        <f>'PPKB  '!H12</f>
        <v>963.5</v>
      </c>
      <c r="E13" s="2">
        <v>300</v>
      </c>
      <c r="F13" s="6">
        <f>'FILTRASI AIR'!D12</f>
        <v>657.5</v>
      </c>
      <c r="G13" s="26">
        <f t="shared" si="0"/>
        <v>1921</v>
      </c>
    </row>
    <row r="14" spans="2:7">
      <c r="B14" s="6">
        <v>9</v>
      </c>
      <c r="C14" s="6" t="s">
        <v>41</v>
      </c>
      <c r="D14" s="6">
        <f>'PPKB  '!H13</f>
        <v>987.5</v>
      </c>
      <c r="E14" s="2">
        <v>1000</v>
      </c>
      <c r="F14" s="6">
        <f>'FILTRASI AIR'!D13</f>
        <v>707.5</v>
      </c>
      <c r="G14" s="26">
        <f t="shared" si="0"/>
        <v>2695</v>
      </c>
    </row>
    <row r="15" spans="2:7">
      <c r="B15" s="6">
        <v>10</v>
      </c>
      <c r="C15" s="6" t="s">
        <v>25</v>
      </c>
      <c r="D15" s="6">
        <f>'PPKB  '!H14</f>
        <v>557</v>
      </c>
      <c r="E15" s="6">
        <v>0</v>
      </c>
      <c r="F15" s="6">
        <f>'FILTRASI AIR'!D14</f>
        <v>590</v>
      </c>
      <c r="G15" s="26">
        <f t="shared" si="0"/>
        <v>1147</v>
      </c>
    </row>
    <row r="16" spans="2:7">
      <c r="B16" s="6">
        <v>11</v>
      </c>
      <c r="C16" s="6" t="s">
        <v>42</v>
      </c>
      <c r="D16" s="6">
        <f>'PPKB  '!H15</f>
        <v>440</v>
      </c>
      <c r="E16" s="6">
        <v>500</v>
      </c>
      <c r="F16" s="6">
        <f>'FILTRASI AIR'!D15</f>
        <v>860</v>
      </c>
      <c r="G16" s="26">
        <f t="shared" si="0"/>
        <v>1800</v>
      </c>
    </row>
    <row r="17" spans="2:7">
      <c r="B17" s="6">
        <v>12</v>
      </c>
      <c r="C17" s="6" t="s">
        <v>43</v>
      </c>
      <c r="D17" s="6">
        <f>'PPKB  '!H16</f>
        <v>582.5</v>
      </c>
      <c r="E17" s="6">
        <v>0</v>
      </c>
      <c r="F17" s="6">
        <f>'FILTRASI AIR'!D16</f>
        <v>0</v>
      </c>
      <c r="G17" s="26">
        <f t="shared" si="0"/>
        <v>582.5</v>
      </c>
    </row>
    <row r="18" spans="2:7">
      <c r="B18" s="6">
        <v>13</v>
      </c>
      <c r="C18" s="6" t="s">
        <v>44</v>
      </c>
      <c r="D18" s="6">
        <f>'PPKB  '!H17</f>
        <v>337.5</v>
      </c>
      <c r="E18" s="6">
        <v>550</v>
      </c>
      <c r="F18" s="6">
        <f>'FILTRASI AIR'!D17</f>
        <v>510</v>
      </c>
      <c r="G18" s="26">
        <f t="shared" si="0"/>
        <v>1397.5</v>
      </c>
    </row>
    <row r="19" spans="2:7">
      <c r="B19" s="6">
        <v>14</v>
      </c>
      <c r="C19" s="6" t="s">
        <v>31</v>
      </c>
      <c r="D19" s="6">
        <f>'PPKB  '!H18</f>
        <v>520</v>
      </c>
      <c r="E19" s="6">
        <v>400</v>
      </c>
      <c r="F19" s="6">
        <f>'FILTRASI AIR'!D18</f>
        <v>680</v>
      </c>
      <c r="G19" s="26">
        <f t="shared" si="0"/>
        <v>1600</v>
      </c>
    </row>
    <row r="20" spans="2:7">
      <c r="B20" s="6">
        <v>15</v>
      </c>
      <c r="C20" s="6" t="s">
        <v>32</v>
      </c>
      <c r="D20" s="6">
        <f>'PPKB  '!H19</f>
        <v>842.5</v>
      </c>
      <c r="E20" s="6">
        <v>450</v>
      </c>
      <c r="F20" s="6">
        <f>'FILTRASI AIR'!D19</f>
        <v>577.5</v>
      </c>
      <c r="G20" s="26">
        <f t="shared" si="0"/>
        <v>1870</v>
      </c>
    </row>
    <row r="21" spans="2:7">
      <c r="B21" s="6">
        <v>16</v>
      </c>
      <c r="C21" s="6" t="s">
        <v>33</v>
      </c>
      <c r="D21" s="6">
        <f>'PPKB  '!H20</f>
        <v>727.5</v>
      </c>
      <c r="E21" s="6">
        <v>350</v>
      </c>
      <c r="F21" s="6">
        <f>'FILTRASI AIR'!D20</f>
        <v>622.5</v>
      </c>
      <c r="G21" s="26">
        <f t="shared" si="0"/>
        <v>1700</v>
      </c>
    </row>
    <row r="22" spans="2:7">
      <c r="B22" s="6">
        <v>17</v>
      </c>
      <c r="C22" s="6" t="s">
        <v>45</v>
      </c>
      <c r="D22" s="6">
        <f>'PPKB  '!H21</f>
        <v>967.5</v>
      </c>
      <c r="E22" s="6">
        <v>750</v>
      </c>
      <c r="F22" s="6">
        <f>'FILTRASI AIR'!D21</f>
        <v>737.5</v>
      </c>
      <c r="G22" s="26">
        <f t="shared" si="0"/>
        <v>2455</v>
      </c>
    </row>
    <row r="23" spans="2:7">
      <c r="B23" s="6">
        <v>18</v>
      </c>
      <c r="C23" s="6" t="s">
        <v>46</v>
      </c>
      <c r="D23" s="6">
        <f>'PPKB  '!H22</f>
        <v>740</v>
      </c>
      <c r="E23" s="6">
        <v>800</v>
      </c>
      <c r="F23" s="6">
        <f>'FILTRASI AIR'!D22</f>
        <v>525</v>
      </c>
      <c r="G23" s="26">
        <f t="shared" si="0"/>
        <v>2065</v>
      </c>
    </row>
  </sheetData>
  <mergeCells count="4">
    <mergeCell ref="D4:F4"/>
    <mergeCell ref="G4:G5"/>
    <mergeCell ref="B4:B5"/>
    <mergeCell ref="C4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3:F22"/>
  <sheetViews>
    <sheetView tabSelected="1" workbookViewId="0">
      <selection activeCell="F3" sqref="F3:F22"/>
    </sheetView>
  </sheetViews>
  <sheetFormatPr defaultRowHeight="15"/>
  <cols>
    <col min="2" max="2" width="5.42578125" customWidth="1"/>
    <col min="3" max="3" width="52" customWidth="1"/>
    <col min="4" max="4" width="14" customWidth="1"/>
    <col min="5" max="5" width="17.140625" customWidth="1"/>
  </cols>
  <sheetData>
    <row r="3" spans="2:6">
      <c r="B3" s="74" t="s">
        <v>0</v>
      </c>
      <c r="C3" s="74" t="s">
        <v>1</v>
      </c>
      <c r="D3" s="74" t="s">
        <v>3</v>
      </c>
      <c r="E3" s="74"/>
      <c r="F3" s="91" t="s">
        <v>2</v>
      </c>
    </row>
    <row r="4" spans="2:6">
      <c r="B4" s="74"/>
      <c r="C4" s="74"/>
      <c r="D4" s="9" t="s">
        <v>8</v>
      </c>
      <c r="E4" s="10" t="s">
        <v>7</v>
      </c>
      <c r="F4" s="91"/>
    </row>
    <row r="5" spans="2:6">
      <c r="B5" s="6">
        <v>1</v>
      </c>
      <c r="C5" s="6" t="s">
        <v>9</v>
      </c>
      <c r="D5" s="6"/>
      <c r="E5" s="11">
        <f>INFOGRAFIS!C4</f>
        <v>311.60000000000002</v>
      </c>
      <c r="F5" s="2">
        <f>SUM(D5:E5)</f>
        <v>311.60000000000002</v>
      </c>
    </row>
    <row r="6" spans="2:6">
      <c r="B6" s="6">
        <v>2</v>
      </c>
      <c r="C6" s="6" t="s">
        <v>35</v>
      </c>
      <c r="D6" s="6">
        <v>215</v>
      </c>
      <c r="E6" s="11">
        <f>INFOGRAFIS!C5</f>
        <v>0</v>
      </c>
      <c r="F6" s="2">
        <f t="shared" ref="F6:F22" si="0">SUM(D6:E6)</f>
        <v>215</v>
      </c>
    </row>
    <row r="7" spans="2:6">
      <c r="B7" s="6">
        <v>3</v>
      </c>
      <c r="C7" s="6" t="s">
        <v>36</v>
      </c>
      <c r="D7" s="6">
        <v>355</v>
      </c>
      <c r="E7" s="11">
        <v>350</v>
      </c>
      <c r="F7" s="2">
        <f t="shared" si="0"/>
        <v>705</v>
      </c>
    </row>
    <row r="8" spans="2:6">
      <c r="B8" s="6">
        <v>4</v>
      </c>
      <c r="C8" s="6" t="s">
        <v>37</v>
      </c>
      <c r="D8" s="6">
        <v>590</v>
      </c>
      <c r="E8" s="11">
        <f>INFOGRAFIS!C7</f>
        <v>370</v>
      </c>
      <c r="F8" s="2">
        <f t="shared" si="0"/>
        <v>960</v>
      </c>
    </row>
    <row r="9" spans="2:6">
      <c r="B9" s="6">
        <v>5</v>
      </c>
      <c r="C9" s="6" t="s">
        <v>38</v>
      </c>
      <c r="D9" s="6">
        <v>465</v>
      </c>
      <c r="E9" s="11">
        <f>INFOGRAFIS!C8</f>
        <v>398.3</v>
      </c>
      <c r="F9" s="2">
        <f t="shared" si="0"/>
        <v>863.3</v>
      </c>
    </row>
    <row r="10" spans="2:6">
      <c r="B10" s="6">
        <v>6</v>
      </c>
      <c r="C10" s="6" t="s">
        <v>39</v>
      </c>
      <c r="D10" s="17">
        <v>445</v>
      </c>
      <c r="E10" s="11">
        <f>INFOGRAFIS!C9</f>
        <v>371.6</v>
      </c>
      <c r="F10" s="2">
        <f t="shared" si="0"/>
        <v>816.6</v>
      </c>
    </row>
    <row r="11" spans="2:6">
      <c r="B11" s="6">
        <v>7</v>
      </c>
      <c r="C11" s="6" t="s">
        <v>24</v>
      </c>
      <c r="D11" s="17">
        <v>240</v>
      </c>
      <c r="E11" s="11">
        <f>INFOGRAFIS!C10</f>
        <v>365</v>
      </c>
      <c r="F11" s="2">
        <f t="shared" si="0"/>
        <v>605</v>
      </c>
    </row>
    <row r="12" spans="2:6">
      <c r="B12" s="6">
        <v>8</v>
      </c>
      <c r="C12" s="6" t="s">
        <v>40</v>
      </c>
      <c r="D12" s="17">
        <v>980</v>
      </c>
      <c r="E12" s="11">
        <f>INFOGRAFIS!C11</f>
        <v>320</v>
      </c>
      <c r="F12" s="2">
        <f t="shared" si="0"/>
        <v>1300</v>
      </c>
    </row>
    <row r="13" spans="2:6">
      <c r="B13" s="6">
        <v>9</v>
      </c>
      <c r="C13" s="6" t="s">
        <v>41</v>
      </c>
      <c r="D13" s="17">
        <v>685</v>
      </c>
      <c r="E13" s="11">
        <f>INFOGRAFIS!C12</f>
        <v>388.3</v>
      </c>
      <c r="F13" s="2">
        <f t="shared" si="0"/>
        <v>1073.3</v>
      </c>
    </row>
    <row r="14" spans="2:6">
      <c r="B14" s="6">
        <v>10</v>
      </c>
      <c r="C14" s="6" t="s">
        <v>25</v>
      </c>
      <c r="D14" s="17">
        <v>580</v>
      </c>
      <c r="E14" s="11">
        <f>INFOGRAFIS!C13</f>
        <v>316.60000000000002</v>
      </c>
      <c r="F14" s="2">
        <f t="shared" si="0"/>
        <v>896.6</v>
      </c>
    </row>
    <row r="15" spans="2:6">
      <c r="B15" s="6">
        <v>11</v>
      </c>
      <c r="C15" s="6" t="s">
        <v>42</v>
      </c>
      <c r="D15" s="17">
        <v>705</v>
      </c>
      <c r="E15" s="11">
        <f>INFOGRAFIS!C14</f>
        <v>356.6</v>
      </c>
      <c r="F15" s="2">
        <f t="shared" si="0"/>
        <v>1061.5999999999999</v>
      </c>
    </row>
    <row r="16" spans="2:6">
      <c r="B16" s="6">
        <v>12</v>
      </c>
      <c r="C16" s="6" t="s">
        <v>43</v>
      </c>
      <c r="D16" s="17">
        <v>365</v>
      </c>
      <c r="E16" s="11">
        <f>INFOGRAFIS!C15</f>
        <v>350</v>
      </c>
      <c r="F16" s="2">
        <f t="shared" si="0"/>
        <v>715</v>
      </c>
    </row>
    <row r="17" spans="2:6">
      <c r="B17" s="6">
        <v>13</v>
      </c>
      <c r="C17" s="6" t="s">
        <v>44</v>
      </c>
      <c r="D17" s="17">
        <v>395</v>
      </c>
      <c r="E17" s="11">
        <f>INFOGRAFIS!C16</f>
        <v>303.3</v>
      </c>
      <c r="F17" s="2">
        <f t="shared" si="0"/>
        <v>698.3</v>
      </c>
    </row>
    <row r="18" spans="2:6">
      <c r="B18" s="6">
        <v>14</v>
      </c>
      <c r="C18" s="6" t="s">
        <v>31</v>
      </c>
      <c r="D18" s="17">
        <v>355</v>
      </c>
      <c r="E18" s="11">
        <f>INFOGRAFIS!C17</f>
        <v>296.60000000000002</v>
      </c>
      <c r="F18" s="2">
        <f t="shared" si="0"/>
        <v>651.6</v>
      </c>
    </row>
    <row r="19" spans="2:6">
      <c r="B19" s="6">
        <v>15</v>
      </c>
      <c r="C19" s="6" t="s">
        <v>32</v>
      </c>
      <c r="D19" s="6">
        <v>410</v>
      </c>
      <c r="E19" s="11">
        <f>INFOGRAFIS!C18</f>
        <v>375</v>
      </c>
      <c r="F19" s="2">
        <f t="shared" si="0"/>
        <v>785</v>
      </c>
    </row>
    <row r="20" spans="2:6">
      <c r="B20" s="6">
        <v>16</v>
      </c>
      <c r="C20" s="6" t="s">
        <v>33</v>
      </c>
      <c r="D20" s="17">
        <v>695</v>
      </c>
      <c r="E20" s="11">
        <f>INFOGRAFIS!C19</f>
        <v>285</v>
      </c>
      <c r="F20" s="2">
        <f t="shared" si="0"/>
        <v>980</v>
      </c>
    </row>
    <row r="21" spans="2:6">
      <c r="B21" s="6">
        <v>17</v>
      </c>
      <c r="C21" s="6" t="s">
        <v>45</v>
      </c>
      <c r="D21" s="6">
        <v>510</v>
      </c>
      <c r="E21" s="11">
        <f>INFOGRAFIS!C20</f>
        <v>319.60000000000002</v>
      </c>
      <c r="F21" s="2">
        <f t="shared" si="0"/>
        <v>829.6</v>
      </c>
    </row>
    <row r="22" spans="2:6">
      <c r="B22" s="6">
        <v>18</v>
      </c>
      <c r="C22" s="6" t="s">
        <v>46</v>
      </c>
      <c r="D22" s="6">
        <v>550</v>
      </c>
      <c r="E22" s="11">
        <f>INFOGRAFIS!C21</f>
        <v>335</v>
      </c>
      <c r="F22" s="2">
        <f t="shared" si="0"/>
        <v>885</v>
      </c>
    </row>
  </sheetData>
  <mergeCells count="4">
    <mergeCell ref="B3:B4"/>
    <mergeCell ref="C3:C4"/>
    <mergeCell ref="D3:E3"/>
    <mergeCell ref="F3:F4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7"/>
  <sheetViews>
    <sheetView topLeftCell="B1" workbookViewId="0">
      <selection activeCell="J14" sqref="C14:J14"/>
    </sheetView>
  </sheetViews>
  <sheetFormatPr defaultRowHeight="15"/>
  <cols>
    <col min="1" max="1" width="9.140625" hidden="1" customWidth="1"/>
    <col min="2" max="2" width="3.85546875" bestFit="1" customWidth="1"/>
    <col min="3" max="3" width="53" customWidth="1"/>
    <col min="4" max="4" width="9.140625" customWidth="1"/>
    <col min="5" max="5" width="7.85546875" customWidth="1"/>
    <col min="6" max="6" width="12" bestFit="1" customWidth="1"/>
    <col min="7" max="7" width="11" bestFit="1" customWidth="1"/>
    <col min="8" max="8" width="12" bestFit="1" customWidth="1"/>
    <col min="9" max="9" width="9.5703125" bestFit="1" customWidth="1"/>
    <col min="10" max="10" width="9.140625" style="35"/>
  </cols>
  <sheetData>
    <row r="2" spans="2:11" s="55" customFormat="1" ht="18.75">
      <c r="B2" s="73" t="s">
        <v>65</v>
      </c>
      <c r="C2" s="73"/>
      <c r="D2" s="73"/>
      <c r="E2" s="73"/>
      <c r="F2" s="73"/>
      <c r="G2" s="73"/>
      <c r="H2" s="73"/>
      <c r="I2" s="73"/>
      <c r="J2" s="73"/>
    </row>
    <row r="4" spans="2:11">
      <c r="B4" s="79" t="s">
        <v>0</v>
      </c>
      <c r="C4" s="79" t="s">
        <v>1</v>
      </c>
      <c r="D4" s="79" t="s">
        <v>61</v>
      </c>
      <c r="E4" s="79"/>
      <c r="F4" s="79"/>
      <c r="G4" s="79"/>
      <c r="H4" s="79"/>
      <c r="I4" s="79" t="s">
        <v>2</v>
      </c>
      <c r="J4" s="80" t="s">
        <v>55</v>
      </c>
      <c r="K4" s="75"/>
    </row>
    <row r="5" spans="2:11" ht="36" customHeight="1">
      <c r="B5" s="79"/>
      <c r="C5" s="79"/>
      <c r="D5" s="25" t="s">
        <v>62</v>
      </c>
      <c r="E5" s="25" t="s">
        <v>63</v>
      </c>
      <c r="F5" s="25" t="s">
        <v>64</v>
      </c>
      <c r="G5" s="25" t="s">
        <v>8</v>
      </c>
      <c r="H5" s="25" t="s">
        <v>7</v>
      </c>
      <c r="I5" s="79"/>
      <c r="J5" s="81"/>
      <c r="K5" s="75"/>
    </row>
    <row r="6" spans="2:11">
      <c r="B6" s="8">
        <v>1</v>
      </c>
      <c r="C6" s="2" t="s">
        <v>9</v>
      </c>
      <c r="D6" s="2">
        <f>'PPKB  '!H5</f>
        <v>950</v>
      </c>
      <c r="E6" s="12">
        <f>LKTI!E5</f>
        <v>620</v>
      </c>
      <c r="F6" s="88">
        <f>'FILTRASI AIR'!E5</f>
        <v>674.73118279569883</v>
      </c>
      <c r="G6" s="2">
        <f>' PEMETAAN'!C4</f>
        <v>0</v>
      </c>
      <c r="H6" s="2">
        <f>INFOGRAFIS!C4</f>
        <v>311.60000000000002</v>
      </c>
      <c r="I6" s="88">
        <f>SUM(D6:H6)</f>
        <v>2556.3311827956986</v>
      </c>
      <c r="J6" s="77">
        <f>RANK(I6,$I$6:$I$23)</f>
        <v>11</v>
      </c>
      <c r="K6" s="78"/>
    </row>
    <row r="7" spans="2:11">
      <c r="B7" s="8">
        <v>2</v>
      </c>
      <c r="C7" s="2" t="s">
        <v>35</v>
      </c>
      <c r="D7" s="2">
        <f>'PPKB  '!H6</f>
        <v>287.5</v>
      </c>
      <c r="E7" s="12">
        <f>LKTI!E6</f>
        <v>540</v>
      </c>
      <c r="F7" s="88">
        <f>'FILTRASI AIR'!E6</f>
        <v>741.9354838709678</v>
      </c>
      <c r="G7" s="2">
        <f>' PEMETAAN'!C5</f>
        <v>215</v>
      </c>
      <c r="H7" s="2">
        <f>INFOGRAFIS!C5</f>
        <v>0</v>
      </c>
      <c r="I7" s="88">
        <f t="shared" ref="I7:I23" si="0">SUM(D7:H7)</f>
        <v>1784.4354838709678</v>
      </c>
      <c r="J7" s="77">
        <f t="shared" ref="J7:J23" si="1">RANK(I7,$I$6:$I$23)</f>
        <v>16</v>
      </c>
      <c r="K7" s="78"/>
    </row>
    <row r="8" spans="2:11">
      <c r="B8" s="8">
        <v>3</v>
      </c>
      <c r="C8" s="2" t="s">
        <v>36</v>
      </c>
      <c r="D8" s="2">
        <f>'PPKB  '!H7</f>
        <v>1035</v>
      </c>
      <c r="E8" s="12">
        <f>LKTI!E7</f>
        <v>610</v>
      </c>
      <c r="F8" s="88">
        <f>'FILTRASI AIR'!E7</f>
        <v>803.76344086021504</v>
      </c>
      <c r="G8" s="2">
        <f>' PEMETAAN'!C6</f>
        <v>355</v>
      </c>
      <c r="H8" s="2">
        <f>INFOGRAFIS!C6</f>
        <v>350</v>
      </c>
      <c r="I8" s="88">
        <f t="shared" si="0"/>
        <v>3153.7634408602153</v>
      </c>
      <c r="J8" s="77">
        <f t="shared" si="1"/>
        <v>6</v>
      </c>
      <c r="K8" s="78"/>
    </row>
    <row r="9" spans="2:11">
      <c r="B9" s="8">
        <v>4</v>
      </c>
      <c r="C9" s="2" t="s">
        <v>37</v>
      </c>
      <c r="D9" s="2">
        <f>'PPKB  '!H8</f>
        <v>812.5</v>
      </c>
      <c r="E9" s="12">
        <f>LKTI!E8</f>
        <v>730</v>
      </c>
      <c r="F9" s="88">
        <f>'FILTRASI AIR'!E8</f>
        <v>733.87096774193549</v>
      </c>
      <c r="G9" s="2">
        <f>' PEMETAAN'!C7</f>
        <v>590</v>
      </c>
      <c r="H9" s="2">
        <f>INFOGRAFIS!C7</f>
        <v>370</v>
      </c>
      <c r="I9" s="88">
        <f t="shared" si="0"/>
        <v>3236.3709677419356</v>
      </c>
      <c r="J9" s="77">
        <f t="shared" si="1"/>
        <v>3</v>
      </c>
      <c r="K9" s="78"/>
    </row>
    <row r="10" spans="2:11">
      <c r="B10" s="8">
        <v>5</v>
      </c>
      <c r="C10" s="2" t="s">
        <v>38</v>
      </c>
      <c r="D10" s="2">
        <f>'PPKB  '!H9</f>
        <v>840</v>
      </c>
      <c r="E10" s="12">
        <f>LKTI!E9</f>
        <v>775</v>
      </c>
      <c r="F10" s="88">
        <f>'FILTRASI AIR'!E9</f>
        <v>688.17204301075276</v>
      </c>
      <c r="G10" s="2">
        <f>' PEMETAAN'!C8</f>
        <v>465</v>
      </c>
      <c r="H10" s="2">
        <f>INFOGRAFIS!C8</f>
        <v>398.3</v>
      </c>
      <c r="I10" s="88">
        <f t="shared" si="0"/>
        <v>3166.4720430107527</v>
      </c>
      <c r="J10" s="77">
        <f t="shared" si="1"/>
        <v>5</v>
      </c>
      <c r="K10" s="78"/>
    </row>
    <row r="11" spans="2:11">
      <c r="B11" s="8">
        <v>6</v>
      </c>
      <c r="C11" s="2" t="s">
        <v>39</v>
      </c>
      <c r="D11" s="2">
        <f>'PPKB  '!H10</f>
        <v>539</v>
      </c>
      <c r="E11" s="12">
        <f>LKTI!E10</f>
        <v>722.5</v>
      </c>
      <c r="F11" s="88">
        <f>'FILTRASI AIR'!E10</f>
        <v>698.92473118279577</v>
      </c>
      <c r="G11" s="2">
        <f>' PEMETAAN'!C9</f>
        <v>445</v>
      </c>
      <c r="H11" s="2">
        <f>INFOGRAFIS!C9</f>
        <v>371.6</v>
      </c>
      <c r="I11" s="88">
        <f t="shared" si="0"/>
        <v>2777.0247311827957</v>
      </c>
      <c r="J11" s="77">
        <f t="shared" si="1"/>
        <v>8</v>
      </c>
      <c r="K11" s="78"/>
    </row>
    <row r="12" spans="2:11">
      <c r="B12" s="8">
        <v>7</v>
      </c>
      <c r="C12" s="2" t="s">
        <v>24</v>
      </c>
      <c r="D12" s="2">
        <f>'PPKB  '!H11</f>
        <v>355</v>
      </c>
      <c r="E12" s="12">
        <f>LKTI!E11</f>
        <v>0</v>
      </c>
      <c r="F12" s="88">
        <f>'FILTRASI AIR'!E11</f>
        <v>0</v>
      </c>
      <c r="G12" s="2">
        <f>' PEMETAAN'!C10</f>
        <v>240</v>
      </c>
      <c r="H12" s="2">
        <f>INFOGRAFIS!C10</f>
        <v>365</v>
      </c>
      <c r="I12" s="88">
        <f t="shared" si="0"/>
        <v>960</v>
      </c>
      <c r="J12" s="77">
        <f t="shared" si="1"/>
        <v>18</v>
      </c>
      <c r="K12" s="78"/>
    </row>
    <row r="13" spans="2:11">
      <c r="B13" s="8">
        <v>8</v>
      </c>
      <c r="C13" s="2" t="s">
        <v>40</v>
      </c>
      <c r="D13" s="2">
        <f>'PPKB  '!H12</f>
        <v>963.5</v>
      </c>
      <c r="E13" s="12">
        <f>LKTI!E12</f>
        <v>245</v>
      </c>
      <c r="F13" s="88">
        <f>'FILTRASI AIR'!E12</f>
        <v>706.98924731182797</v>
      </c>
      <c r="G13" s="2">
        <f>' PEMETAAN'!C11</f>
        <v>980</v>
      </c>
      <c r="H13" s="2">
        <f>INFOGRAFIS!C11</f>
        <v>320</v>
      </c>
      <c r="I13" s="88">
        <f t="shared" si="0"/>
        <v>3215.489247311828</v>
      </c>
      <c r="J13" s="77">
        <f t="shared" si="1"/>
        <v>4</v>
      </c>
      <c r="K13" s="78"/>
    </row>
    <row r="14" spans="2:11">
      <c r="B14" s="8">
        <v>9</v>
      </c>
      <c r="C14" s="1" t="s">
        <v>41</v>
      </c>
      <c r="D14" s="1">
        <f>'PPKB  '!H13</f>
        <v>987.5</v>
      </c>
      <c r="E14" s="47">
        <f>LKTI!E13</f>
        <v>800</v>
      </c>
      <c r="F14" s="89">
        <f>'FILTRASI AIR'!E13</f>
        <v>760.75268817204301</v>
      </c>
      <c r="G14" s="1">
        <f>' PEMETAAN'!C12</f>
        <v>685</v>
      </c>
      <c r="H14" s="1">
        <f>INFOGRAFIS!C12</f>
        <v>388.3</v>
      </c>
      <c r="I14" s="89">
        <f t="shared" si="0"/>
        <v>3621.5526881720434</v>
      </c>
      <c r="J14" s="76">
        <f t="shared" si="1"/>
        <v>1</v>
      </c>
      <c r="K14" s="78"/>
    </row>
    <row r="15" spans="2:11">
      <c r="B15" s="8">
        <v>10</v>
      </c>
      <c r="C15" s="2" t="s">
        <v>25</v>
      </c>
      <c r="D15" s="2">
        <f>'PPKB  '!H14</f>
        <v>557</v>
      </c>
      <c r="E15" s="12">
        <f>LKTI!E14</f>
        <v>0</v>
      </c>
      <c r="F15" s="88">
        <f>'FILTRASI AIR'!E14</f>
        <v>634.4086021505376</v>
      </c>
      <c r="G15" s="2">
        <f>' PEMETAAN'!C13</f>
        <v>580</v>
      </c>
      <c r="H15" s="2">
        <f>INFOGRAFIS!C13</f>
        <v>316.60000000000002</v>
      </c>
      <c r="I15" s="88">
        <f t="shared" si="0"/>
        <v>2088.0086021505376</v>
      </c>
      <c r="J15" s="77">
        <f t="shared" si="1"/>
        <v>15</v>
      </c>
      <c r="K15" s="78"/>
    </row>
    <row r="16" spans="2:11">
      <c r="B16" s="8">
        <v>11</v>
      </c>
      <c r="C16" s="2" t="s">
        <v>42</v>
      </c>
      <c r="D16" s="2">
        <f>'PPKB  '!H15</f>
        <v>440</v>
      </c>
      <c r="E16" s="12">
        <f>LKTI!E15</f>
        <v>272.5</v>
      </c>
      <c r="F16" s="88">
        <f>'FILTRASI AIR'!E15</f>
        <v>924.73118279569883</v>
      </c>
      <c r="G16" s="2">
        <f>' PEMETAAN'!C14</f>
        <v>705</v>
      </c>
      <c r="H16" s="2">
        <f>INFOGRAFIS!C14</f>
        <v>356.6</v>
      </c>
      <c r="I16" s="88">
        <f t="shared" si="0"/>
        <v>2698.8311827956986</v>
      </c>
      <c r="J16" s="77">
        <f t="shared" si="1"/>
        <v>9</v>
      </c>
      <c r="K16" s="78"/>
    </row>
    <row r="17" spans="2:11">
      <c r="B17" s="8">
        <v>12</v>
      </c>
      <c r="C17" s="2" t="s">
        <v>43</v>
      </c>
      <c r="D17" s="2">
        <f>'PPKB  '!H16</f>
        <v>582.5</v>
      </c>
      <c r="E17" s="12">
        <f>LKTI!E16</f>
        <v>0</v>
      </c>
      <c r="F17" s="88">
        <f>'FILTRASI AIR'!E16</f>
        <v>0</v>
      </c>
      <c r="G17" s="2">
        <f>' PEMETAAN'!C15</f>
        <v>365</v>
      </c>
      <c r="H17" s="2">
        <f>INFOGRAFIS!C15</f>
        <v>350</v>
      </c>
      <c r="I17" s="88">
        <f t="shared" si="0"/>
        <v>1297.5</v>
      </c>
      <c r="J17" s="77">
        <f t="shared" si="1"/>
        <v>17</v>
      </c>
      <c r="K17" s="78"/>
    </row>
    <row r="18" spans="2:11">
      <c r="B18" s="8">
        <v>13</v>
      </c>
      <c r="C18" s="2" t="s">
        <v>44</v>
      </c>
      <c r="D18" s="2">
        <f>'PPKB  '!H17</f>
        <v>337.5</v>
      </c>
      <c r="E18" s="12">
        <f>LKTI!E17</f>
        <v>510</v>
      </c>
      <c r="F18" s="88">
        <f>'FILTRASI AIR'!E17</f>
        <v>548.38709677419354</v>
      </c>
      <c r="G18" s="2">
        <f>' PEMETAAN'!C16</f>
        <v>395</v>
      </c>
      <c r="H18" s="2">
        <f>INFOGRAFIS!C16</f>
        <v>303.3</v>
      </c>
      <c r="I18" s="88">
        <f t="shared" si="0"/>
        <v>2094.1870967741938</v>
      </c>
      <c r="J18" s="77">
        <f t="shared" si="1"/>
        <v>14</v>
      </c>
      <c r="K18" s="78"/>
    </row>
    <row r="19" spans="2:11">
      <c r="B19" s="8">
        <v>14</v>
      </c>
      <c r="C19" s="2" t="s">
        <v>31</v>
      </c>
      <c r="D19" s="2">
        <f>'PPKB  '!H18</f>
        <v>520</v>
      </c>
      <c r="E19" s="12">
        <f>LKTI!E18</f>
        <v>255</v>
      </c>
      <c r="F19" s="88">
        <f>'FILTRASI AIR'!E18</f>
        <v>731.18279569892479</v>
      </c>
      <c r="G19" s="2">
        <f>' PEMETAAN'!C17</f>
        <v>355</v>
      </c>
      <c r="H19" s="2">
        <f>INFOGRAFIS!C17</f>
        <v>296.60000000000002</v>
      </c>
      <c r="I19" s="88">
        <f t="shared" si="0"/>
        <v>2157.7827956989249</v>
      </c>
      <c r="J19" s="77">
        <f t="shared" si="1"/>
        <v>13</v>
      </c>
      <c r="K19" s="78"/>
    </row>
    <row r="20" spans="2:11">
      <c r="B20" s="8">
        <v>15</v>
      </c>
      <c r="C20" s="2" t="s">
        <v>32</v>
      </c>
      <c r="D20" s="2">
        <f>'PPKB  '!H19</f>
        <v>842.5</v>
      </c>
      <c r="E20" s="12">
        <f>LKTI!E19</f>
        <v>257.5</v>
      </c>
      <c r="F20" s="88">
        <f>'FILTRASI AIR'!E19</f>
        <v>620.9677419354839</v>
      </c>
      <c r="G20" s="2">
        <f>' PEMETAAN'!C18</f>
        <v>410</v>
      </c>
      <c r="H20" s="2">
        <f>INFOGRAFIS!C18</f>
        <v>375</v>
      </c>
      <c r="I20" s="88">
        <f t="shared" si="0"/>
        <v>2505.9677419354839</v>
      </c>
      <c r="J20" s="77">
        <f t="shared" si="1"/>
        <v>12</v>
      </c>
      <c r="K20" s="78"/>
    </row>
    <row r="21" spans="2:11">
      <c r="B21" s="8">
        <v>16</v>
      </c>
      <c r="C21" s="2" t="s">
        <v>33</v>
      </c>
      <c r="D21" s="2">
        <f>'PPKB  '!H20</f>
        <v>727.5</v>
      </c>
      <c r="E21" s="12">
        <f>LKTI!E20</f>
        <v>255</v>
      </c>
      <c r="F21" s="88">
        <f>'FILTRASI AIR'!E20</f>
        <v>669.35483870967732</v>
      </c>
      <c r="G21" s="2">
        <f>' PEMETAAN'!C19</f>
        <v>695</v>
      </c>
      <c r="H21" s="2">
        <f>INFOGRAFIS!C19</f>
        <v>285</v>
      </c>
      <c r="I21" s="88">
        <f t="shared" si="0"/>
        <v>2631.8548387096771</v>
      </c>
      <c r="J21" s="77">
        <f t="shared" si="1"/>
        <v>10</v>
      </c>
      <c r="K21" s="78"/>
    </row>
    <row r="22" spans="2:11">
      <c r="B22" s="8">
        <v>17</v>
      </c>
      <c r="C22" s="2" t="s">
        <v>45</v>
      </c>
      <c r="D22" s="2">
        <f>'PPKB  '!H21</f>
        <v>967.5</v>
      </c>
      <c r="E22" s="12">
        <f>LKTI!E21</f>
        <v>665</v>
      </c>
      <c r="F22" s="88">
        <f>'FILTRASI AIR'!E21</f>
        <v>793.01075268817203</v>
      </c>
      <c r="G22" s="2">
        <f>' PEMETAAN'!C20</f>
        <v>510</v>
      </c>
      <c r="H22" s="2">
        <f>INFOGRAFIS!C20</f>
        <v>319.60000000000002</v>
      </c>
      <c r="I22" s="88">
        <f t="shared" si="0"/>
        <v>3255.1107526881719</v>
      </c>
      <c r="J22" s="77">
        <f t="shared" si="1"/>
        <v>2</v>
      </c>
      <c r="K22" s="78"/>
    </row>
    <row r="23" spans="2:11">
      <c r="B23" s="8">
        <v>18</v>
      </c>
      <c r="C23" s="2" t="s">
        <v>46</v>
      </c>
      <c r="D23" s="2">
        <f>'PPKB  '!H22</f>
        <v>740</v>
      </c>
      <c r="E23" s="12">
        <f>LKTI!E22</f>
        <v>675</v>
      </c>
      <c r="F23" s="88">
        <f>'FILTRASI AIR'!E22</f>
        <v>564.51612903225816</v>
      </c>
      <c r="G23" s="2">
        <f>' PEMETAAN'!C21</f>
        <v>550</v>
      </c>
      <c r="H23" s="2">
        <f>INFOGRAFIS!C21</f>
        <v>335</v>
      </c>
      <c r="I23" s="88">
        <f t="shared" si="0"/>
        <v>2864.516129032258</v>
      </c>
      <c r="J23" s="77">
        <f t="shared" si="1"/>
        <v>7</v>
      </c>
      <c r="K23" s="78"/>
    </row>
    <row r="25" spans="2:11">
      <c r="B25" t="s">
        <v>74</v>
      </c>
    </row>
    <row r="26" spans="2:11">
      <c r="B26" t="s">
        <v>75</v>
      </c>
    </row>
    <row r="27" spans="2:11">
      <c r="B27" t="s">
        <v>76</v>
      </c>
    </row>
  </sheetData>
  <mergeCells count="7">
    <mergeCell ref="K4:K5"/>
    <mergeCell ref="B2:J2"/>
    <mergeCell ref="I4:I5"/>
    <mergeCell ref="D4:H4"/>
    <mergeCell ref="B4:B5"/>
    <mergeCell ref="C4:C5"/>
    <mergeCell ref="J4:J5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PPKB  </vt:lpstr>
      <vt:lpstr>LKTI</vt:lpstr>
      <vt:lpstr>FILTRASI AIR</vt:lpstr>
      <vt:lpstr> PEMETAAN</vt:lpstr>
      <vt:lpstr>INFOGRAFIS</vt:lpstr>
      <vt:lpstr>LOMBA UTAMA</vt:lpstr>
      <vt:lpstr>LOMBA PENUNJANG</vt:lpstr>
      <vt:lpstr>TOTAL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b4mb4n6r</cp:lastModifiedBy>
  <cp:lastPrinted>2019-12-15T05:03:26Z</cp:lastPrinted>
  <dcterms:created xsi:type="dcterms:W3CDTF">2019-12-06T12:33:03Z</dcterms:created>
  <dcterms:modified xsi:type="dcterms:W3CDTF">2019-12-15T06:09:58Z</dcterms:modified>
</cp:coreProperties>
</file>